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onahodgson\Documents\"/>
    </mc:Choice>
  </mc:AlternateContent>
  <xr:revisionPtr revIDLastSave="0" documentId="8_{FB6A3646-3C5A-49F8-B4C0-9277AA53D318}" xr6:coauthVersionLast="46" xr6:coauthVersionMax="46" xr10:uidLastSave="{00000000-0000-0000-0000-000000000000}"/>
  <bookViews>
    <workbookView xWindow="-120" yWindow="-120" windowWidth="29040" windowHeight="15840" xr2:uid="{752F1157-DF32-4551-A9F1-4AC4496A0E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" l="1"/>
  <c r="B37" i="1"/>
  <c r="B60" i="1" s="1"/>
  <c r="B38" i="1"/>
  <c r="B61" i="1" s="1"/>
  <c r="B39" i="1"/>
  <c r="B62" i="1" s="1"/>
  <c r="B40" i="1"/>
  <c r="B36" i="1"/>
  <c r="B59" i="1" s="1"/>
  <c r="P55" i="1" l="1"/>
  <c r="P54" i="1"/>
  <c r="I54" i="1" s="1"/>
  <c r="I56" i="1" s="1"/>
  <c r="P32" i="1"/>
  <c r="P31" i="1"/>
  <c r="I31" i="1" s="1"/>
  <c r="I33" i="1" s="1"/>
  <c r="P8" i="1"/>
  <c r="D8" i="1" s="1"/>
  <c r="M8" i="1" l="1"/>
  <c r="M38" i="1" s="1"/>
  <c r="D54" i="1"/>
  <c r="D56" i="1" s="1"/>
  <c r="F54" i="1"/>
  <c r="F56" i="1" s="1"/>
  <c r="G8" i="1"/>
  <c r="G59" i="1" s="1"/>
  <c r="N54" i="1"/>
  <c r="N56" i="1" s="1"/>
  <c r="L8" i="1"/>
  <c r="L62" i="1" s="1"/>
  <c r="O54" i="1"/>
  <c r="O56" i="1" s="1"/>
  <c r="O8" i="1"/>
  <c r="O16" i="1" s="1"/>
  <c r="D31" i="1"/>
  <c r="D33" i="1" s="1"/>
  <c r="F31" i="1"/>
  <c r="F33" i="1" s="1"/>
  <c r="E8" i="1"/>
  <c r="E38" i="1" s="1"/>
  <c r="O31" i="1"/>
  <c r="O33" i="1" s="1"/>
  <c r="D37" i="1"/>
  <c r="D15" i="1"/>
  <c r="D36" i="1"/>
  <c r="D14" i="1"/>
  <c r="D39" i="1"/>
  <c r="G31" i="1"/>
  <c r="G33" i="1" s="1"/>
  <c r="H31" i="1"/>
  <c r="H33" i="1" s="1"/>
  <c r="G54" i="1"/>
  <c r="G56" i="1" s="1"/>
  <c r="K31" i="1"/>
  <c r="K33" i="1" s="1"/>
  <c r="J54" i="1"/>
  <c r="J56" i="1" s="1"/>
  <c r="K54" i="1"/>
  <c r="K56" i="1" s="1"/>
  <c r="J31" i="1"/>
  <c r="J33" i="1" s="1"/>
  <c r="H54" i="1"/>
  <c r="H56" i="1" s="1"/>
  <c r="L31" i="1"/>
  <c r="L33" i="1" s="1"/>
  <c r="N31" i="1"/>
  <c r="N33" i="1" s="1"/>
  <c r="L54" i="1"/>
  <c r="L56" i="1" s="1"/>
  <c r="D61" i="1"/>
  <c r="D38" i="1"/>
  <c r="D16" i="1"/>
  <c r="D59" i="1"/>
  <c r="D9" i="1"/>
  <c r="D10" i="1" s="1"/>
  <c r="D60" i="1"/>
  <c r="J8" i="1"/>
  <c r="I8" i="1"/>
  <c r="N8" i="1"/>
  <c r="F8" i="1"/>
  <c r="D13" i="1"/>
  <c r="D62" i="1"/>
  <c r="E14" i="1"/>
  <c r="E60" i="1"/>
  <c r="G38" i="1"/>
  <c r="L13" i="1"/>
  <c r="G62" i="1"/>
  <c r="G39" i="1"/>
  <c r="G60" i="1"/>
  <c r="G13" i="1"/>
  <c r="G61" i="1"/>
  <c r="G14" i="1"/>
  <c r="G16" i="1"/>
  <c r="G37" i="1"/>
  <c r="L39" i="1"/>
  <c r="E61" i="1"/>
  <c r="E16" i="1"/>
  <c r="G9" i="1"/>
  <c r="G10" i="1" s="1"/>
  <c r="G36" i="1"/>
  <c r="H8" i="1"/>
  <c r="G15" i="1"/>
  <c r="K8" i="1"/>
  <c r="L61" i="1"/>
  <c r="L38" i="1"/>
  <c r="L16" i="1"/>
  <c r="L9" i="1"/>
  <c r="L10" i="1" s="1"/>
  <c r="L59" i="1"/>
  <c r="L60" i="1"/>
  <c r="L14" i="1"/>
  <c r="L15" i="1"/>
  <c r="L36" i="1"/>
  <c r="L37" i="1"/>
  <c r="E31" i="1"/>
  <c r="E33" i="1" s="1"/>
  <c r="M31" i="1"/>
  <c r="M33" i="1" s="1"/>
  <c r="E54" i="1"/>
  <c r="E56" i="1" s="1"/>
  <c r="M54" i="1"/>
  <c r="M56" i="1" s="1"/>
  <c r="M16" i="1" l="1"/>
  <c r="M36" i="1"/>
  <c r="L40" i="1"/>
  <c r="O15" i="1"/>
  <c r="G63" i="1"/>
  <c r="H66" i="1" s="1"/>
  <c r="M39" i="1"/>
  <c r="M59" i="1"/>
  <c r="M13" i="1"/>
  <c r="M62" i="1"/>
  <c r="O39" i="1"/>
  <c r="M15" i="1"/>
  <c r="M37" i="1"/>
  <c r="M9" i="1"/>
  <c r="M10" i="1" s="1"/>
  <c r="M60" i="1"/>
  <c r="M61" i="1"/>
  <c r="M63" i="1" s="1"/>
  <c r="N66" i="1" s="1"/>
  <c r="M14" i="1"/>
  <c r="E37" i="1"/>
  <c r="E39" i="1"/>
  <c r="L63" i="1"/>
  <c r="M66" i="1" s="1"/>
  <c r="E13" i="1"/>
  <c r="E59" i="1"/>
  <c r="E63" i="1" s="1"/>
  <c r="F66" i="1" s="1"/>
  <c r="O37" i="1"/>
  <c r="O60" i="1"/>
  <c r="E62" i="1"/>
  <c r="O9" i="1"/>
  <c r="O10" i="1" s="1"/>
  <c r="E36" i="1"/>
  <c r="E15" i="1"/>
  <c r="E9" i="1"/>
  <c r="E10" i="1" s="1"/>
  <c r="O38" i="1"/>
  <c r="O59" i="1"/>
  <c r="O36" i="1"/>
  <c r="D17" i="1"/>
  <c r="D18" i="1" s="1"/>
  <c r="D22" i="1" s="1"/>
  <c r="O14" i="1"/>
  <c r="O61" i="1"/>
  <c r="O62" i="1"/>
  <c r="O13" i="1"/>
  <c r="D40" i="1"/>
  <c r="D41" i="1" s="1"/>
  <c r="L17" i="1"/>
  <c r="L18" i="1" s="1"/>
  <c r="L22" i="1" s="1"/>
  <c r="G17" i="1"/>
  <c r="G18" i="1" s="1"/>
  <c r="M40" i="1"/>
  <c r="N59" i="1"/>
  <c r="N36" i="1"/>
  <c r="N14" i="1"/>
  <c r="N62" i="1"/>
  <c r="N39" i="1"/>
  <c r="N9" i="1"/>
  <c r="N38" i="1"/>
  <c r="N60" i="1"/>
  <c r="N61" i="1"/>
  <c r="N63" i="1" s="1"/>
  <c r="O66" i="1" s="1"/>
  <c r="N37" i="1"/>
  <c r="N16" i="1"/>
  <c r="N15" i="1"/>
  <c r="N13" i="1"/>
  <c r="N10" i="1"/>
  <c r="H60" i="1"/>
  <c r="H37" i="1"/>
  <c r="H15" i="1"/>
  <c r="H61" i="1"/>
  <c r="H38" i="1"/>
  <c r="H16" i="1"/>
  <c r="H13" i="1"/>
  <c r="H62" i="1"/>
  <c r="H59" i="1"/>
  <c r="H36" i="1"/>
  <c r="H14" i="1"/>
  <c r="H9" i="1"/>
  <c r="H10" i="1" s="1"/>
  <c r="H39" i="1"/>
  <c r="G40" i="1"/>
  <c r="P56" i="1"/>
  <c r="K13" i="1"/>
  <c r="K61" i="1"/>
  <c r="K38" i="1"/>
  <c r="K16" i="1"/>
  <c r="K62" i="1"/>
  <c r="K39" i="1"/>
  <c r="K37" i="1"/>
  <c r="K36" i="1"/>
  <c r="K14" i="1"/>
  <c r="K59" i="1"/>
  <c r="K60" i="1"/>
  <c r="K15" i="1"/>
  <c r="K9" i="1"/>
  <c r="K10" i="1" s="1"/>
  <c r="F59" i="1"/>
  <c r="F36" i="1"/>
  <c r="F14" i="1"/>
  <c r="F62" i="1"/>
  <c r="F39" i="1"/>
  <c r="F61" i="1"/>
  <c r="F15" i="1"/>
  <c r="F13" i="1"/>
  <c r="F9" i="1"/>
  <c r="F37" i="1"/>
  <c r="F16" i="1"/>
  <c r="F38" i="1"/>
  <c r="F60" i="1"/>
  <c r="P33" i="1"/>
  <c r="I60" i="1"/>
  <c r="I37" i="1"/>
  <c r="I15" i="1"/>
  <c r="I9" i="1"/>
  <c r="I10" i="1" s="1"/>
  <c r="I59" i="1"/>
  <c r="I61" i="1"/>
  <c r="I36" i="1"/>
  <c r="I16" i="1"/>
  <c r="I14" i="1"/>
  <c r="I13" i="1"/>
  <c r="I39" i="1"/>
  <c r="I38" i="1"/>
  <c r="I62" i="1"/>
  <c r="D63" i="1"/>
  <c r="E40" i="1"/>
  <c r="L41" i="1"/>
  <c r="L45" i="1" s="1"/>
  <c r="J61" i="1"/>
  <c r="J38" i="1"/>
  <c r="J13" i="1"/>
  <c r="J59" i="1"/>
  <c r="J36" i="1"/>
  <c r="J14" i="1"/>
  <c r="J62" i="1"/>
  <c r="J37" i="1"/>
  <c r="J15" i="1"/>
  <c r="J9" i="1"/>
  <c r="J16" i="1"/>
  <c r="J39" i="1"/>
  <c r="J60" i="1"/>
  <c r="E41" i="1" l="1"/>
  <c r="E45" i="1" s="1"/>
  <c r="M17" i="1"/>
  <c r="M18" i="1" s="1"/>
  <c r="O17" i="1"/>
  <c r="O18" i="1" s="1"/>
  <c r="O22" i="1" s="1"/>
  <c r="G64" i="1"/>
  <c r="L64" i="1"/>
  <c r="M41" i="1"/>
  <c r="O40" i="1"/>
  <c r="O41" i="1" s="1"/>
  <c r="O45" i="1" s="1"/>
  <c r="E17" i="1"/>
  <c r="E18" i="1" s="1"/>
  <c r="E22" i="1" s="1"/>
  <c r="O63" i="1"/>
  <c r="Q66" i="1" s="1"/>
  <c r="N40" i="1"/>
  <c r="N41" i="1" s="1"/>
  <c r="N45" i="1" s="1"/>
  <c r="H40" i="1"/>
  <c r="H41" i="1" s="1"/>
  <c r="H45" i="1" s="1"/>
  <c r="E64" i="1"/>
  <c r="P13" i="1"/>
  <c r="K40" i="1"/>
  <c r="K41" i="1" s="1"/>
  <c r="K45" i="1" s="1"/>
  <c r="P60" i="1"/>
  <c r="P9" i="1"/>
  <c r="H63" i="1"/>
  <c r="I66" i="1" s="1"/>
  <c r="I40" i="1"/>
  <c r="I41" i="1" s="1"/>
  <c r="I45" i="1" s="1"/>
  <c r="F40" i="1"/>
  <c r="P39" i="1"/>
  <c r="J40" i="1"/>
  <c r="J41" i="1" s="1"/>
  <c r="F10" i="1"/>
  <c r="P62" i="1"/>
  <c r="P16" i="1"/>
  <c r="M64" i="1"/>
  <c r="M68" i="1" s="1"/>
  <c r="D24" i="1"/>
  <c r="E23" i="1" s="1"/>
  <c r="J10" i="1"/>
  <c r="P61" i="1"/>
  <c r="D45" i="1"/>
  <c r="P14" i="1"/>
  <c r="K63" i="1"/>
  <c r="L66" i="1" s="1"/>
  <c r="H17" i="1"/>
  <c r="H18" i="1" s="1"/>
  <c r="H22" i="1" s="1"/>
  <c r="J17" i="1"/>
  <c r="J18" i="1" s="1"/>
  <c r="J63" i="1"/>
  <c r="K66" i="1" s="1"/>
  <c r="I63" i="1"/>
  <c r="J66" i="1" s="1"/>
  <c r="P37" i="1"/>
  <c r="G41" i="1"/>
  <c r="N17" i="1"/>
  <c r="E66" i="1"/>
  <c r="I17" i="1"/>
  <c r="I18" i="1" s="1"/>
  <c r="I22" i="1" s="1"/>
  <c r="F17" i="1"/>
  <c r="P15" i="1"/>
  <c r="P59" i="1"/>
  <c r="N64" i="1"/>
  <c r="N68" i="1" s="1"/>
  <c r="P38" i="1"/>
  <c r="F63" i="1"/>
  <c r="G66" i="1" s="1"/>
  <c r="K17" i="1"/>
  <c r="K18" i="1" s="1"/>
  <c r="K22" i="1" s="1"/>
  <c r="D64" i="1"/>
  <c r="P36" i="1"/>
  <c r="G20" i="1" l="1"/>
  <c r="G22" i="1" s="1"/>
  <c r="E24" i="1"/>
  <c r="F23" i="1" s="1"/>
  <c r="Q20" i="1"/>
  <c r="G68" i="1"/>
  <c r="L68" i="1"/>
  <c r="F18" i="1"/>
  <c r="F22" i="1" s="1"/>
  <c r="F24" i="1" s="1"/>
  <c r="G23" i="1" s="1"/>
  <c r="O64" i="1"/>
  <c r="O68" i="1" s="1"/>
  <c r="J43" i="1"/>
  <c r="J45" i="1" s="1"/>
  <c r="Q43" i="1"/>
  <c r="P40" i="1"/>
  <c r="F41" i="1"/>
  <c r="F45" i="1" s="1"/>
  <c r="P10" i="1"/>
  <c r="H64" i="1"/>
  <c r="H68" i="1" s="1"/>
  <c r="M43" i="1"/>
  <c r="M45" i="1" s="1"/>
  <c r="I64" i="1"/>
  <c r="I68" i="1" s="1"/>
  <c r="P66" i="1"/>
  <c r="K64" i="1"/>
  <c r="K68" i="1" s="1"/>
  <c r="P63" i="1"/>
  <c r="G43" i="1"/>
  <c r="G45" i="1" s="1"/>
  <c r="M20" i="1"/>
  <c r="M22" i="1" s="1"/>
  <c r="D47" i="1"/>
  <c r="P17" i="1"/>
  <c r="J64" i="1"/>
  <c r="J68" i="1" s="1"/>
  <c r="D68" i="1"/>
  <c r="J20" i="1"/>
  <c r="J22" i="1" s="1"/>
  <c r="F64" i="1"/>
  <c r="F68" i="1" s="1"/>
  <c r="N18" i="1"/>
  <c r="N22" i="1" s="1"/>
  <c r="E68" i="1"/>
  <c r="P41" i="1" l="1"/>
  <c r="P20" i="1"/>
  <c r="G24" i="1"/>
  <c r="H23" i="1" s="1"/>
  <c r="H24" i="1" s="1"/>
  <c r="I23" i="1" s="1"/>
  <c r="I24" i="1" s="1"/>
  <c r="J23" i="1" s="1"/>
  <c r="J24" i="1" s="1"/>
  <c r="K23" i="1" s="1"/>
  <c r="K24" i="1" s="1"/>
  <c r="L23" i="1" s="1"/>
  <c r="L24" i="1" s="1"/>
  <c r="M23" i="1" s="1"/>
  <c r="M24" i="1" s="1"/>
  <c r="N23" i="1" s="1"/>
  <c r="N24" i="1" s="1"/>
  <c r="O23" i="1" s="1"/>
  <c r="O24" i="1" s="1"/>
  <c r="P45" i="1"/>
  <c r="P47" i="1" s="1"/>
  <c r="Q47" i="1" s="1"/>
  <c r="Q48" i="1" s="1"/>
  <c r="P43" i="1"/>
  <c r="P64" i="1"/>
  <c r="P18" i="1"/>
  <c r="D70" i="1"/>
  <c r="P68" i="1"/>
  <c r="P70" i="1" s="1"/>
  <c r="Q70" i="1" s="1"/>
  <c r="Q71" i="1" s="1"/>
  <c r="D49" i="1"/>
  <c r="E46" i="1"/>
  <c r="E47" i="1" s="1"/>
  <c r="P22" i="1"/>
  <c r="P24" i="1" s="1"/>
  <c r="Q24" i="1" s="1"/>
  <c r="Q25" i="1" s="1"/>
  <c r="P49" i="1" l="1"/>
  <c r="F46" i="1"/>
  <c r="F47" i="1" s="1"/>
  <c r="E49" i="1"/>
  <c r="D72" i="1"/>
  <c r="E69" i="1"/>
  <c r="E70" i="1" s="1"/>
  <c r="F69" i="1" l="1"/>
  <c r="F70" i="1" s="1"/>
  <c r="E72" i="1"/>
  <c r="G46" i="1"/>
  <c r="G47" i="1" s="1"/>
  <c r="F49" i="1"/>
  <c r="G69" i="1" l="1"/>
  <c r="G70" i="1" s="1"/>
  <c r="F72" i="1"/>
  <c r="G49" i="1"/>
  <c r="H46" i="1"/>
  <c r="H47" i="1" s="1"/>
  <c r="G72" i="1" l="1"/>
  <c r="H69" i="1"/>
  <c r="H70" i="1" s="1"/>
  <c r="H49" i="1"/>
  <c r="I46" i="1"/>
  <c r="I47" i="1" s="1"/>
  <c r="J46" i="1" l="1"/>
  <c r="J47" i="1" s="1"/>
  <c r="I49" i="1"/>
  <c r="H72" i="1"/>
  <c r="I69" i="1"/>
  <c r="I70" i="1" s="1"/>
  <c r="J49" i="1" l="1"/>
  <c r="K46" i="1"/>
  <c r="K47" i="1" s="1"/>
  <c r="J69" i="1"/>
  <c r="J70" i="1" s="1"/>
  <c r="I72" i="1"/>
  <c r="J72" i="1" l="1"/>
  <c r="K69" i="1"/>
  <c r="K70" i="1" s="1"/>
  <c r="K49" i="1"/>
  <c r="L46" i="1"/>
  <c r="L47" i="1" s="1"/>
  <c r="L49" i="1" l="1"/>
  <c r="M46" i="1"/>
  <c r="M47" i="1" s="1"/>
  <c r="K72" i="1"/>
  <c r="L69" i="1"/>
  <c r="L70" i="1" s="1"/>
  <c r="N46" i="1" l="1"/>
  <c r="N47" i="1" s="1"/>
  <c r="M49" i="1"/>
  <c r="L72" i="1"/>
  <c r="M69" i="1"/>
  <c r="M70" i="1" s="1"/>
  <c r="N69" i="1" l="1"/>
  <c r="N70" i="1" s="1"/>
  <c r="M72" i="1"/>
  <c r="O46" i="1"/>
  <c r="O47" i="1" s="1"/>
  <c r="O49" i="1" s="1"/>
  <c r="N49" i="1"/>
  <c r="O69" i="1" l="1"/>
  <c r="O70" i="1" s="1"/>
  <c r="O72" i="1" s="1"/>
  <c r="N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tc={B4A5F858-87A1-422F-96A7-F1337E401646}</author>
  </authors>
  <commentList>
    <comment ref="A15" authorId="0" shapeId="0" xr:uid="{B4A5F858-87A1-422F-96A7-F1337E401646}">
      <text>
        <t>[Threaded comment]
Your version of Excel allows you to read this threaded comment; however, any edits to it will get removed if the file is opened in a newer version of Excel. Learn more: https://go.microsoft.com/fwlink/?linkid=870924
Comment:
    Remember, the reverse charge will not apply to payments made to employment businesses/a labour agency/a gang master which provide you with labour/workers who are paid weekly or monthly by that business. Payments to an employment business will carry normal VAT.</t>
      </text>
    </comment>
  </commentList>
</comments>
</file>

<file path=xl/sharedStrings.xml><?xml version="1.0" encoding="utf-8"?>
<sst xmlns="http://schemas.openxmlformats.org/spreadsheetml/2006/main" count="117" uniqueCount="48">
  <si>
    <t>Enter turnover</t>
  </si>
  <si>
    <t>NOW - QUARTERLY RETURNS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</si>
  <si>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</si>
  <si>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</si>
  <si>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</si>
  <si>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</si>
  <si>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</si>
  <si>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</si>
  <si>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</si>
  <si>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</si>
  <si>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</si>
  <si>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</si>
  <si>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</si>
  <si>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</si>
  <si>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</si>
  <si>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Sales</t>
  </si>
  <si>
    <t>Net</t>
  </si>
  <si>
    <t>Output VAT</t>
  </si>
  <si>
    <t>Total Income</t>
  </si>
  <si>
    <t>Construction Products Procured</t>
  </si>
  <si>
    <t>of sales</t>
  </si>
  <si>
    <t>CIS Subcontractors</t>
  </si>
  <si>
    <t>Other costs - vatable</t>
  </si>
  <si>
    <t>Other costs - non vatable</t>
  </si>
  <si>
    <t>Input VAT</t>
  </si>
  <si>
    <t>Total Payments</t>
  </si>
  <si>
    <t>VAT Quarterly Return - PAYMENT TO HMRC</t>
  </si>
  <si>
    <t>VAT creditor at year end</t>
  </si>
  <si>
    <t>Net income</t>
  </si>
  <si>
    <t>Bank Balance brought forward</t>
  </si>
  <si>
    <t>Bank Balance carried forward</t>
  </si>
  <si>
    <t>Profit</t>
  </si>
  <si>
    <t>REVERSE CHARGE VAT - QUARTERLY RETURN</t>
  </si>
  <si>
    <t>Nil received</t>
  </si>
  <si>
    <t>VAT Quarterly Return - DUE FROM HMRC</t>
  </si>
  <si>
    <r>
      <t xml:space="preserve">VAT </t>
    </r>
    <r>
      <rPr>
        <b/>
        <sz val="11"/>
        <color theme="1"/>
        <rFont val="Calibri"/>
        <family val="2"/>
        <scheme val="minor"/>
      </rPr>
      <t>DEBTOR</t>
    </r>
    <r>
      <rPr>
        <sz val="11"/>
        <color theme="1"/>
        <rFont val="Calibri"/>
        <family val="2"/>
        <scheme val="minor"/>
      </rPr>
      <t xml:space="preserve"> at year end</t>
    </r>
  </si>
  <si>
    <t>NET CASH POSITION COMPARED TO PRE-REVERSE CHARGE</t>
  </si>
  <si>
    <t>REVERSE CHARGE VAT - MOVE TO MONTHLY RETURN</t>
  </si>
  <si>
    <t>Steel</t>
  </si>
  <si>
    <t>VAT Monthly Return - DUE FROM HMRC</t>
  </si>
  <si>
    <t>VAT DEBTOR at year end</t>
  </si>
  <si>
    <t>Bank balance at year end</t>
  </si>
  <si>
    <t>This tool is designed as a simple forecasting tool for contractors, numbers will vary dependent on your business type, FIS cannot be held accountable for any losses or damages associated with use</t>
  </si>
  <si>
    <t>Cost Breakdown (autopopulated from above)</t>
  </si>
  <si>
    <t>Cost breakdown (apply the rough percentages for your business - remember to leave a bit for profit, percentages below assume 5%!)</t>
  </si>
  <si>
    <t>FIS REVERSE VAT TOOLKIT - SIMPLISTIC CASH FLOW FORECASTER TO REVIEW IMPACT OF REVERSE VAT</t>
  </si>
  <si>
    <t xml:space="preserve">Further support on managing Reverse Charge VAT is available through the FIS Reverse VAT Toolkit here   </t>
  </si>
  <si>
    <t>ALL NUMBERS IN PURPLE CAN BE CHANGED TO HELP PROJECT IMPACT MORE ACCURATELY FOR YOUR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</si>
</sst>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£&quot;#,##0;[Red]\(&quot;£&quot;#,##0\)"/>
    <numFmt numFmtId="165" formatCode="0.0%"/>
    <numFmt numFmtId="166" formatCode="_-&quot;£&quot;* #,##0_-;\-&quot;£&quot;* #,##0_-;_-&quot;£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3" fillId="2" borderId="1" xfId="0" applyNumberFormat="1" applyFont="1" applyFill="1" applyBorder="1"/>
    <xf numFmtId="0" fontId="6" fillId="0" borderId="0" xfId="0" applyFont="1"/>
    <xf numFmtId="0" fontId="7" fillId="0" borderId="0" xfId="0" applyFont="1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9" fontId="0" fillId="0" borderId="0" xfId="0" applyNumberFormat="1"/>
    <xf numFmtId="164" fontId="0" fillId="0" borderId="2" xfId="1" applyNumberFormat="1" applyFont="1" applyBorder="1"/>
    <xf numFmtId="164" fontId="0" fillId="0" borderId="2" xfId="0" applyNumberFormat="1" applyBorder="1"/>
    <xf numFmtId="165" fontId="6" fillId="0" borderId="0" xfId="0" applyNumberFormat="1" applyFont="1"/>
    <xf numFmtId="164" fontId="0" fillId="3" borderId="2" xfId="0" applyNumberFormat="1" applyFill="1" applyBorder="1"/>
    <xf numFmtId="9" fontId="0" fillId="0" borderId="0" xfId="2" applyFont="1"/>
    <xf numFmtId="0" fontId="0" fillId="4" borderId="0" xfId="0" applyFill="1"/>
    <xf numFmtId="9" fontId="0" fillId="4" borderId="0" xfId="2" applyFont="1" applyFill="1"/>
    <xf numFmtId="166" fontId="0" fillId="0" borderId="0" xfId="1" applyNumberFormat="1" applyFont="1"/>
    <xf numFmtId="166" fontId="0" fillId="0" borderId="0" xfId="0" applyNumberFormat="1"/>
    <xf numFmtId="0" fontId="0" fillId="3" borderId="0" xfId="0" applyFill="1"/>
    <xf numFmtId="0" fontId="9" fillId="0" borderId="0" xfId="0" applyFont="1"/>
    <xf numFmtId="0" fontId="3" fillId="0" borderId="0" xfId="0" applyFont="1" applyAlignment="1">
      <alignment horizontal="right"/>
    </xf>
    <xf numFmtId="165" fontId="10" fillId="0" borderId="0" xfId="0" applyNumberFormat="1" applyFont="1"/>
    <xf numFmtId="0" fontId="11" fillId="0" borderId="0" xfId="3" applyFont="1"/>
    <xf numFmtId="0" fontId="12" fillId="0" borderId="0" xfId="0" applyFont="1"/>
    <xf numFmtId="164" fontId="13" fillId="0" borderId="0" xfId="0" applyNumberFormat="1" applyFont="1"/>
    <xf numFmtId="164" fontId="14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154214</xdr:colOff>
      <xdr:row>3</xdr:row>
      <xdr:rowOff>199571</xdr:rowOff>
    </xdr:from>
    <xdr:to>
      <xdr:col>2</xdr:col>
      <xdr:colOff>335642</xdr:colOff>
      <xdr:row>3</xdr:row>
      <xdr:rowOff>199571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DED223E5-8D31-4890-AB37-4951E64DA739}"/>
            </a:ext>
          </a:extLst>
        </xdr:cNvPr>
        <xdr:cNvCxnSpPr/>
      </xdr:nvCxnSpPr>
      <xdr:spPr>
        <a:xfrm>
          <a:off x="4459514" y="1018721"/>
          <a:ext cx="762453" cy="0"/>
        </a:xfrm>
        <a:prstGeom prst="straightConnector1">
          <a:avLst/>
        </a:prstGeom>
        <a:ln w="25400" cap="flat" cmpd="sng" algn="ctr">
          <a:solidFill>
            <a:srgbClr val="FF0000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432954</xdr:colOff>
      <xdr:row>0</xdr:row>
      <xdr:rowOff>0</xdr:rowOff>
    </xdr:from>
    <xdr:to>
      <xdr:col>15</xdr:col>
      <xdr:colOff>1025552</xdr:colOff>
      <xdr:row>3</xdr:row>
      <xdr:rowOff>65657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13F3D2-8557-41AE-836D-C4BD2B09D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872363" y="0"/>
          <a:ext cx="1606578" cy="879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ain Mcilwee" id="{4C8E0CCE-A57A-465E-86EE-989293578547}" userId="S::iainmcilwee@thefis.org::7d91dee5-92f9-4179-9ca0-951c90151ad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5" dT="2019-08-21T08:38:31.94" personId="{4C8E0CCE-A57A-465E-86EE-989293578547}" id="{B4A5F858-87A1-422F-96A7-F1337E401646}">
    <text>Remember, the reverse charge will not apply to payments made to employment businesses/a labour agency/a gang master which provide you with labour/workers who are paid weekly or monthly by that business. Payments to an employment business will carry normal VAT.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hefis.org/knowledge-hub/business-management/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08B13-2707-4734-B737-2307CE1BE532}">
  <dimension ref="A1:S76"/>
  <sheetViews>
    <sheetView tabSelected="1" topLeftCell="A27" zoomScale="85" zoomScaleNormal="85" workbookViewId="0">
      <selection activeCell="B49" sqref="B49"/>
    </sheetView>
  </sheetViews>
  <sheetFormatPr defaultColWidth="8.7109375" defaultRowHeight="15" x14ac:dyDescent="0.25"/>
  <cols>
    <col min="1" max="1" width="73.42578125" customWidth="1"/>
    <col min="2" max="2" width="15.42578125" bestFit="1" customWidth="1"/>
    <col min="4" max="4" width="22.7109375" bestFit="1" customWidth="1"/>
    <col min="5" max="7" width="16.42578125" bestFit="1" customWidth="1"/>
    <col min="8" max="8" width="14.85546875" bestFit="1" customWidth="1"/>
    <col min="9" max="10" width="16.42578125" bestFit="1" customWidth="1"/>
    <col min="11" max="15" width="15.140625" bestFit="1" customWidth="1"/>
    <col min="16" max="16" width="15.85546875" bestFit="1" customWidth="1"/>
    <col min="17" max="17" width="15.28515625" bestFit="1" customWidth="1"/>
  </cols>
  <sheetData>
    <row r="1" spans="1:17" ht="26.25" x14ac:dyDescent="0.4">
      <c r="A1" s="1" t="s">
        <v>45</v>
      </c>
    </row>
    <row r="2" spans="1:17" ht="18.75" x14ac:dyDescent="0.3">
      <c r="A2" s="29" t="s">
        <v>47</v>
      </c>
    </row>
    <row r="3" spans="1:17" ht="19.5" thickBot="1" x14ac:dyDescent="0.35">
      <c r="A3" s="2"/>
    </row>
    <row r="4" spans="1:17" ht="27" thickBot="1" x14ac:dyDescent="0.45">
      <c r="A4" s="22" t="s">
        <v>0</v>
      </c>
      <c r="B4" s="3"/>
      <c r="D4" s="4">
        <v>4000000</v>
      </c>
    </row>
    <row r="5" spans="1:17" ht="18.75" x14ac:dyDescent="0.3">
      <c r="A5" s="6"/>
    </row>
    <row r="6" spans="1:17" s="7" customFormat="1" x14ac:dyDescent="0.25">
      <c r="A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</row>
    <row r="8" spans="1:17" x14ac:dyDescent="0.25">
      <c r="A8" t="s">
        <v>15</v>
      </c>
      <c r="B8" t="s">
        <v>16</v>
      </c>
      <c r="D8" s="8">
        <f t="shared" ref="D8:N8" si="0">$P$8/12</f>
        <v>333333.33333333331</v>
      </c>
      <c r="E8" s="8">
        <f t="shared" si="0"/>
        <v>333333.33333333331</v>
      </c>
      <c r="F8" s="8">
        <f t="shared" si="0"/>
        <v>333333.33333333331</v>
      </c>
      <c r="G8" s="8">
        <f t="shared" si="0"/>
        <v>333333.33333333331</v>
      </c>
      <c r="H8" s="8">
        <f t="shared" si="0"/>
        <v>333333.33333333331</v>
      </c>
      <c r="I8" s="8">
        <f t="shared" si="0"/>
        <v>333333.33333333331</v>
      </c>
      <c r="J8" s="8">
        <f t="shared" si="0"/>
        <v>333333.33333333331</v>
      </c>
      <c r="K8" s="8">
        <f t="shared" si="0"/>
        <v>333333.33333333331</v>
      </c>
      <c r="L8" s="8">
        <f t="shared" si="0"/>
        <v>333333.33333333331</v>
      </c>
      <c r="M8" s="8">
        <f t="shared" si="0"/>
        <v>333333.33333333331</v>
      </c>
      <c r="N8" s="8">
        <f t="shared" si="0"/>
        <v>333333.33333333331</v>
      </c>
      <c r="O8" s="8">
        <f>$P$8/12</f>
        <v>333333.33333333331</v>
      </c>
      <c r="P8" s="9">
        <f>D4</f>
        <v>4000000</v>
      </c>
      <c r="Q8" s="9"/>
    </row>
    <row r="9" spans="1:17" x14ac:dyDescent="0.25">
      <c r="A9" t="s">
        <v>17</v>
      </c>
      <c r="B9" s="10">
        <v>0.2</v>
      </c>
      <c r="D9" s="8">
        <f>+D8*0.2</f>
        <v>66666.666666666672</v>
      </c>
      <c r="E9" s="8">
        <f t="shared" ref="E9:O9" si="1">+E8*0.2</f>
        <v>66666.666666666672</v>
      </c>
      <c r="F9" s="8">
        <f t="shared" si="1"/>
        <v>66666.666666666672</v>
      </c>
      <c r="G9" s="8">
        <f t="shared" si="1"/>
        <v>66666.666666666672</v>
      </c>
      <c r="H9" s="8">
        <f t="shared" si="1"/>
        <v>66666.666666666672</v>
      </c>
      <c r="I9" s="8">
        <f t="shared" si="1"/>
        <v>66666.666666666672</v>
      </c>
      <c r="J9" s="8">
        <f t="shared" si="1"/>
        <v>66666.666666666672</v>
      </c>
      <c r="K9" s="8">
        <f t="shared" si="1"/>
        <v>66666.666666666672</v>
      </c>
      <c r="L9" s="8">
        <f t="shared" si="1"/>
        <v>66666.666666666672</v>
      </c>
      <c r="M9" s="8">
        <f t="shared" si="1"/>
        <v>66666.666666666672</v>
      </c>
      <c r="N9" s="8">
        <f t="shared" si="1"/>
        <v>66666.666666666672</v>
      </c>
      <c r="O9" s="8">
        <f t="shared" si="1"/>
        <v>66666.666666666672</v>
      </c>
      <c r="P9" s="9">
        <f t="shared" ref="P9:P10" si="2">SUM(D9:O9)</f>
        <v>799999.99999999988</v>
      </c>
      <c r="Q9" s="9"/>
    </row>
    <row r="10" spans="1:17" x14ac:dyDescent="0.25">
      <c r="A10" t="s">
        <v>18</v>
      </c>
      <c r="D10" s="11">
        <f>SUM(D8:D9)</f>
        <v>400000</v>
      </c>
      <c r="E10" s="11">
        <f t="shared" ref="E10:O10" si="3">SUM(E8:E9)</f>
        <v>400000</v>
      </c>
      <c r="F10" s="11">
        <f t="shared" si="3"/>
        <v>400000</v>
      </c>
      <c r="G10" s="11">
        <f t="shared" si="3"/>
        <v>400000</v>
      </c>
      <c r="H10" s="11">
        <f t="shared" si="3"/>
        <v>400000</v>
      </c>
      <c r="I10" s="11">
        <f t="shared" si="3"/>
        <v>400000</v>
      </c>
      <c r="J10" s="11">
        <f t="shared" si="3"/>
        <v>400000</v>
      </c>
      <c r="K10" s="11">
        <f t="shared" si="3"/>
        <v>400000</v>
      </c>
      <c r="L10" s="11">
        <f t="shared" si="3"/>
        <v>400000</v>
      </c>
      <c r="M10" s="11">
        <f t="shared" si="3"/>
        <v>400000</v>
      </c>
      <c r="N10" s="11">
        <f t="shared" si="3"/>
        <v>400000</v>
      </c>
      <c r="O10" s="11">
        <f t="shared" si="3"/>
        <v>400000</v>
      </c>
      <c r="P10" s="12">
        <f t="shared" si="2"/>
        <v>4800000</v>
      </c>
      <c r="Q10" s="9"/>
    </row>
    <row r="11" spans="1:17" x14ac:dyDescent="0.25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25">
      <c r="B12" s="21" t="s">
        <v>44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x14ac:dyDescent="0.25">
      <c r="A13" t="s">
        <v>19</v>
      </c>
      <c r="B13" s="13">
        <v>0.4</v>
      </c>
      <c r="C13" t="s">
        <v>20</v>
      </c>
      <c r="D13" s="8">
        <f>+D$8*$B13</f>
        <v>133333.33333333334</v>
      </c>
      <c r="E13" s="8">
        <f t="shared" ref="E13:O13" si="4">+E8*$B$13</f>
        <v>133333.33333333334</v>
      </c>
      <c r="F13" s="8">
        <f t="shared" si="4"/>
        <v>133333.33333333334</v>
      </c>
      <c r="G13" s="8">
        <f t="shared" si="4"/>
        <v>133333.33333333334</v>
      </c>
      <c r="H13" s="8">
        <f t="shared" si="4"/>
        <v>133333.33333333334</v>
      </c>
      <c r="I13" s="8">
        <f t="shared" si="4"/>
        <v>133333.33333333334</v>
      </c>
      <c r="J13" s="8">
        <f t="shared" si="4"/>
        <v>133333.33333333334</v>
      </c>
      <c r="K13" s="8">
        <f t="shared" si="4"/>
        <v>133333.33333333334</v>
      </c>
      <c r="L13" s="8">
        <f t="shared" si="4"/>
        <v>133333.33333333334</v>
      </c>
      <c r="M13" s="8">
        <f t="shared" si="4"/>
        <v>133333.33333333334</v>
      </c>
      <c r="N13" s="8">
        <f t="shared" si="4"/>
        <v>133333.33333333334</v>
      </c>
      <c r="O13" s="8">
        <f t="shared" si="4"/>
        <v>133333.33333333334</v>
      </c>
      <c r="P13" s="8">
        <f t="shared" ref="P13:P22" si="5">SUM(D13:O13)</f>
        <v>1599999.9999999998</v>
      </c>
      <c r="Q13" s="8"/>
    </row>
    <row r="14" spans="1:17" x14ac:dyDescent="0.25">
      <c r="A14" t="s">
        <v>21</v>
      </c>
      <c r="B14" s="13">
        <v>0.4</v>
      </c>
      <c r="C14" t="s">
        <v>20</v>
      </c>
      <c r="D14" s="8">
        <f>+D$8*$B14</f>
        <v>133333.33333333334</v>
      </c>
      <c r="E14" s="8">
        <f t="shared" ref="E14:O16" si="6">+E$8*$B14</f>
        <v>133333.33333333334</v>
      </c>
      <c r="F14" s="8">
        <f t="shared" si="6"/>
        <v>133333.33333333334</v>
      </c>
      <c r="G14" s="8">
        <f t="shared" si="6"/>
        <v>133333.33333333334</v>
      </c>
      <c r="H14" s="8">
        <f t="shared" si="6"/>
        <v>133333.33333333334</v>
      </c>
      <c r="I14" s="8">
        <f t="shared" si="6"/>
        <v>133333.33333333334</v>
      </c>
      <c r="J14" s="8">
        <f t="shared" si="6"/>
        <v>133333.33333333334</v>
      </c>
      <c r="K14" s="8">
        <f t="shared" si="6"/>
        <v>133333.33333333334</v>
      </c>
      <c r="L14" s="8">
        <f t="shared" si="6"/>
        <v>133333.33333333334</v>
      </c>
      <c r="M14" s="8">
        <f t="shared" si="6"/>
        <v>133333.33333333334</v>
      </c>
      <c r="N14" s="8">
        <f t="shared" si="6"/>
        <v>133333.33333333334</v>
      </c>
      <c r="O14" s="8">
        <f t="shared" si="6"/>
        <v>133333.33333333334</v>
      </c>
      <c r="P14" s="8">
        <f t="shared" si="5"/>
        <v>1599999.9999999998</v>
      </c>
      <c r="Q14" s="8"/>
    </row>
    <row r="15" spans="1:17" x14ac:dyDescent="0.25">
      <c r="A15" t="s">
        <v>22</v>
      </c>
      <c r="B15" s="13">
        <v>7.4999999999999997E-2</v>
      </c>
      <c r="C15" t="s">
        <v>20</v>
      </c>
      <c r="D15" s="8">
        <f>+D$8*$B15</f>
        <v>24999.999999999996</v>
      </c>
      <c r="E15" s="8">
        <f t="shared" si="6"/>
        <v>24999.999999999996</v>
      </c>
      <c r="F15" s="8">
        <f t="shared" si="6"/>
        <v>24999.999999999996</v>
      </c>
      <c r="G15" s="8">
        <f t="shared" si="6"/>
        <v>24999.999999999996</v>
      </c>
      <c r="H15" s="8">
        <f t="shared" si="6"/>
        <v>24999.999999999996</v>
      </c>
      <c r="I15" s="8">
        <f t="shared" si="6"/>
        <v>24999.999999999996</v>
      </c>
      <c r="J15" s="8">
        <f t="shared" si="6"/>
        <v>24999.999999999996</v>
      </c>
      <c r="K15" s="8">
        <f t="shared" si="6"/>
        <v>24999.999999999996</v>
      </c>
      <c r="L15" s="8">
        <f t="shared" si="6"/>
        <v>24999.999999999996</v>
      </c>
      <c r="M15" s="8">
        <f t="shared" si="6"/>
        <v>24999.999999999996</v>
      </c>
      <c r="N15" s="8">
        <f t="shared" si="6"/>
        <v>24999.999999999996</v>
      </c>
      <c r="O15" s="8">
        <f t="shared" si="6"/>
        <v>24999.999999999996</v>
      </c>
      <c r="P15" s="8">
        <f t="shared" si="5"/>
        <v>299999.99999999994</v>
      </c>
      <c r="Q15" s="8"/>
    </row>
    <row r="16" spans="1:17" x14ac:dyDescent="0.25">
      <c r="A16" t="s">
        <v>23</v>
      </c>
      <c r="B16" s="13">
        <v>7.4999999999999997E-2</v>
      </c>
      <c r="C16" t="s">
        <v>20</v>
      </c>
      <c r="D16" s="8">
        <f>+D$8*$B16</f>
        <v>24999.999999999996</v>
      </c>
      <c r="E16" s="8">
        <f t="shared" si="6"/>
        <v>24999.999999999996</v>
      </c>
      <c r="F16" s="8">
        <f t="shared" si="6"/>
        <v>24999.999999999996</v>
      </c>
      <c r="G16" s="8">
        <f t="shared" si="6"/>
        <v>24999.999999999996</v>
      </c>
      <c r="H16" s="8">
        <f t="shared" si="6"/>
        <v>24999.999999999996</v>
      </c>
      <c r="I16" s="8">
        <f t="shared" si="6"/>
        <v>24999.999999999996</v>
      </c>
      <c r="J16" s="8">
        <f t="shared" si="6"/>
        <v>24999.999999999996</v>
      </c>
      <c r="K16" s="8">
        <f t="shared" si="6"/>
        <v>24999.999999999996</v>
      </c>
      <c r="L16" s="8">
        <f t="shared" si="6"/>
        <v>24999.999999999996</v>
      </c>
      <c r="M16" s="8">
        <f t="shared" si="6"/>
        <v>24999.999999999996</v>
      </c>
      <c r="N16" s="8">
        <f t="shared" si="6"/>
        <v>24999.999999999996</v>
      </c>
      <c r="O16" s="8">
        <f t="shared" si="6"/>
        <v>24999.999999999996</v>
      </c>
      <c r="P16" s="8">
        <f t="shared" si="5"/>
        <v>299999.99999999994</v>
      </c>
      <c r="Q16" s="8"/>
    </row>
    <row r="17" spans="1:19" x14ac:dyDescent="0.25">
      <c r="A17" t="s">
        <v>24</v>
      </c>
      <c r="B17" s="13">
        <v>0.2</v>
      </c>
      <c r="D17" s="8">
        <f>+(+D15+D14+D13)*$B17</f>
        <v>58333.333333333343</v>
      </c>
      <c r="E17" s="8">
        <f t="shared" ref="E17:O17" si="7">+(+E15+E14+E13)*$B17</f>
        <v>58333.333333333343</v>
      </c>
      <c r="F17" s="8">
        <f t="shared" si="7"/>
        <v>58333.333333333343</v>
      </c>
      <c r="G17" s="8">
        <f t="shared" si="7"/>
        <v>58333.333333333343</v>
      </c>
      <c r="H17" s="8">
        <f t="shared" si="7"/>
        <v>58333.333333333343</v>
      </c>
      <c r="I17" s="8">
        <f t="shared" si="7"/>
        <v>58333.333333333343</v>
      </c>
      <c r="J17" s="8">
        <f t="shared" si="7"/>
        <v>58333.333333333343</v>
      </c>
      <c r="K17" s="8">
        <f t="shared" si="7"/>
        <v>58333.333333333343</v>
      </c>
      <c r="L17" s="8">
        <f t="shared" si="7"/>
        <v>58333.333333333343</v>
      </c>
      <c r="M17" s="8">
        <f t="shared" si="7"/>
        <v>58333.333333333343</v>
      </c>
      <c r="N17" s="8">
        <f t="shared" si="7"/>
        <v>58333.333333333343</v>
      </c>
      <c r="O17" s="8">
        <f t="shared" si="7"/>
        <v>58333.333333333343</v>
      </c>
      <c r="P17" s="8">
        <f t="shared" si="5"/>
        <v>700000.00000000035</v>
      </c>
      <c r="Q17" s="8"/>
    </row>
    <row r="18" spans="1:19" x14ac:dyDescent="0.25">
      <c r="A18" t="s">
        <v>25</v>
      </c>
      <c r="D18" s="11">
        <f>SUM(D13:D17)</f>
        <v>375000</v>
      </c>
      <c r="E18" s="11">
        <f t="shared" ref="E18:O18" si="8">SUM(E13:E17)</f>
        <v>375000</v>
      </c>
      <c r="F18" s="11">
        <f t="shared" si="8"/>
        <v>375000</v>
      </c>
      <c r="G18" s="11">
        <f t="shared" si="8"/>
        <v>375000</v>
      </c>
      <c r="H18" s="11">
        <f t="shared" si="8"/>
        <v>375000</v>
      </c>
      <c r="I18" s="11">
        <f t="shared" si="8"/>
        <v>375000</v>
      </c>
      <c r="J18" s="11">
        <f t="shared" si="8"/>
        <v>375000</v>
      </c>
      <c r="K18" s="11">
        <f t="shared" si="8"/>
        <v>375000</v>
      </c>
      <c r="L18" s="11">
        <f t="shared" si="8"/>
        <v>375000</v>
      </c>
      <c r="M18" s="11">
        <f t="shared" si="8"/>
        <v>375000</v>
      </c>
      <c r="N18" s="11">
        <f t="shared" si="8"/>
        <v>375000</v>
      </c>
      <c r="O18" s="11">
        <f t="shared" si="8"/>
        <v>375000</v>
      </c>
      <c r="P18" s="11">
        <f t="shared" si="5"/>
        <v>4500000</v>
      </c>
      <c r="Q18" s="8"/>
    </row>
    <row r="19" spans="1:19" x14ac:dyDescent="0.25">
      <c r="B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9" x14ac:dyDescent="0.25">
      <c r="A20" t="s">
        <v>26</v>
      </c>
      <c r="D20" s="11"/>
      <c r="E20" s="11"/>
      <c r="F20" s="11"/>
      <c r="G20" s="12">
        <f>+D9+E9+F9-D17-E17-F17</f>
        <v>24999.999999999971</v>
      </c>
      <c r="H20" s="11"/>
      <c r="I20" s="11"/>
      <c r="J20" s="12">
        <f>+G9+H9+I9-G17-H17-I17</f>
        <v>24999.999999999971</v>
      </c>
      <c r="K20" s="11"/>
      <c r="L20" s="11"/>
      <c r="M20" s="12">
        <f>+J9+K9+L9-J17-K17-L17</f>
        <v>24999.999999999971</v>
      </c>
      <c r="N20" s="11"/>
      <c r="O20" s="11"/>
      <c r="P20" s="11">
        <f t="shared" si="5"/>
        <v>74999.999999999913</v>
      </c>
      <c r="Q20" s="8">
        <f>+M9+N9+O9-M17-N17-O17</f>
        <v>24999.999999999971</v>
      </c>
      <c r="R20" t="s">
        <v>27</v>
      </c>
    </row>
    <row r="21" spans="1:19" x14ac:dyDescent="0.2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9" x14ac:dyDescent="0.25">
      <c r="A22" t="s">
        <v>28</v>
      </c>
      <c r="D22" s="9">
        <f>+D10-D18-D20</f>
        <v>25000</v>
      </c>
      <c r="E22" s="9">
        <f t="shared" ref="E22:O22" si="9">+E10-E18-E20</f>
        <v>25000</v>
      </c>
      <c r="F22" s="9">
        <f t="shared" si="9"/>
        <v>25000</v>
      </c>
      <c r="G22" s="9">
        <f t="shared" si="9"/>
        <v>2.9103830456733704E-11</v>
      </c>
      <c r="H22" s="9">
        <f t="shared" si="9"/>
        <v>25000</v>
      </c>
      <c r="I22" s="9">
        <f t="shared" si="9"/>
        <v>25000</v>
      </c>
      <c r="J22" s="9">
        <f t="shared" si="9"/>
        <v>2.9103830456733704E-11</v>
      </c>
      <c r="K22" s="9">
        <f t="shared" si="9"/>
        <v>25000</v>
      </c>
      <c r="L22" s="9">
        <f t="shared" si="9"/>
        <v>25000</v>
      </c>
      <c r="M22" s="9">
        <f t="shared" si="9"/>
        <v>2.9103830456733704E-11</v>
      </c>
      <c r="N22" s="9">
        <f t="shared" si="9"/>
        <v>25000</v>
      </c>
      <c r="O22" s="9">
        <f t="shared" si="9"/>
        <v>25000</v>
      </c>
      <c r="P22" s="8">
        <f t="shared" si="5"/>
        <v>225000.00000000009</v>
      </c>
      <c r="Q22" s="9"/>
    </row>
    <row r="23" spans="1:19" x14ac:dyDescent="0.25">
      <c r="A23" t="s">
        <v>29</v>
      </c>
      <c r="D23" s="9">
        <v>0</v>
      </c>
      <c r="E23" s="9">
        <f>+D24</f>
        <v>25000</v>
      </c>
      <c r="F23" s="9">
        <f t="shared" ref="F23:O23" si="10">+E24</f>
        <v>50000</v>
      </c>
      <c r="G23" s="9">
        <f t="shared" si="10"/>
        <v>75000</v>
      </c>
      <c r="H23" s="9">
        <f t="shared" si="10"/>
        <v>75000.000000000029</v>
      </c>
      <c r="I23" s="9">
        <f t="shared" si="10"/>
        <v>100000.00000000003</v>
      </c>
      <c r="J23" s="9">
        <f t="shared" si="10"/>
        <v>125000.00000000003</v>
      </c>
      <c r="K23" s="9">
        <f t="shared" si="10"/>
        <v>125000.00000000006</v>
      </c>
      <c r="L23" s="9">
        <f t="shared" si="10"/>
        <v>150000.00000000006</v>
      </c>
      <c r="M23" s="9">
        <f t="shared" si="10"/>
        <v>175000.00000000006</v>
      </c>
      <c r="N23" s="9">
        <f t="shared" si="10"/>
        <v>175000.00000000009</v>
      </c>
      <c r="O23" s="9">
        <f t="shared" si="10"/>
        <v>200000.00000000009</v>
      </c>
      <c r="P23" s="9">
        <v>0</v>
      </c>
      <c r="Q23" s="9"/>
    </row>
    <row r="24" spans="1:19" x14ac:dyDescent="0.25">
      <c r="A24" t="s">
        <v>30</v>
      </c>
      <c r="D24" s="12">
        <f>+D23+D22</f>
        <v>25000</v>
      </c>
      <c r="E24" s="12">
        <f>+E22+E23</f>
        <v>50000</v>
      </c>
      <c r="F24" s="12">
        <f t="shared" ref="F24:P24" si="11">+F22+F23</f>
        <v>75000</v>
      </c>
      <c r="G24" s="12">
        <f t="shared" si="11"/>
        <v>75000.000000000029</v>
      </c>
      <c r="H24" s="12">
        <f t="shared" si="11"/>
        <v>100000.00000000003</v>
      </c>
      <c r="I24" s="12">
        <f t="shared" si="11"/>
        <v>125000.00000000003</v>
      </c>
      <c r="J24" s="12">
        <f t="shared" si="11"/>
        <v>125000.00000000006</v>
      </c>
      <c r="K24" s="12">
        <f t="shared" si="11"/>
        <v>150000.00000000006</v>
      </c>
      <c r="L24" s="12">
        <f t="shared" si="11"/>
        <v>175000.00000000006</v>
      </c>
      <c r="M24" s="12">
        <f t="shared" si="11"/>
        <v>175000.00000000009</v>
      </c>
      <c r="N24" s="12">
        <f t="shared" si="11"/>
        <v>200000.00000000009</v>
      </c>
      <c r="O24" s="12">
        <f t="shared" si="11"/>
        <v>225000.00000000009</v>
      </c>
      <c r="P24" s="14">
        <f t="shared" si="11"/>
        <v>225000.00000000009</v>
      </c>
      <c r="Q24" s="9">
        <f>+P24-Q20</f>
        <v>200000.00000000012</v>
      </c>
    </row>
    <row r="25" spans="1:19" x14ac:dyDescent="0.25">
      <c r="O25" s="20" t="s">
        <v>41</v>
      </c>
      <c r="P25" s="20"/>
      <c r="Q25" s="15">
        <f>+Q24/P8</f>
        <v>5.0000000000000031E-2</v>
      </c>
      <c r="R25" t="s">
        <v>31</v>
      </c>
    </row>
    <row r="26" spans="1:19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  <c r="R26" s="16"/>
      <c r="S26" s="16"/>
    </row>
    <row r="27" spans="1:19" x14ac:dyDescent="0.25">
      <c r="Q27" s="15"/>
    </row>
    <row r="28" spans="1:19" ht="23.25" x14ac:dyDescent="0.35">
      <c r="A28" s="28" t="s">
        <v>32</v>
      </c>
    </row>
    <row r="29" spans="1:19" x14ac:dyDescent="0.25">
      <c r="B29" s="7"/>
      <c r="C29" s="7"/>
      <c r="D29" s="7" t="s">
        <v>2</v>
      </c>
      <c r="E29" s="7" t="s">
        <v>3</v>
      </c>
      <c r="F29" s="7" t="s">
        <v>4</v>
      </c>
      <c r="G29" s="7" t="s">
        <v>5</v>
      </c>
      <c r="H29" s="7" t="s">
        <v>6</v>
      </c>
      <c r="I29" s="7" t="s">
        <v>7</v>
      </c>
      <c r="J29" s="7" t="s">
        <v>8</v>
      </c>
      <c r="K29" s="7" t="s">
        <v>9</v>
      </c>
      <c r="L29" s="7" t="s">
        <v>10</v>
      </c>
      <c r="M29" s="7" t="s">
        <v>11</v>
      </c>
      <c r="N29" s="7" t="s">
        <v>12</v>
      </c>
      <c r="O29" s="7" t="s">
        <v>13</v>
      </c>
      <c r="P29" s="7" t="s">
        <v>14</v>
      </c>
      <c r="Q29" s="7"/>
      <c r="R29" s="7"/>
    </row>
    <row r="31" spans="1:19" x14ac:dyDescent="0.25">
      <c r="A31" t="s">
        <v>15</v>
      </c>
      <c r="B31" t="s">
        <v>16</v>
      </c>
      <c r="D31" s="8">
        <f t="shared" ref="D31:N31" si="12">$P$31/12</f>
        <v>333333.33333333331</v>
      </c>
      <c r="E31" s="8">
        <f t="shared" si="12"/>
        <v>333333.33333333331</v>
      </c>
      <c r="F31" s="8">
        <f t="shared" si="12"/>
        <v>333333.33333333331</v>
      </c>
      <c r="G31" s="8">
        <f t="shared" si="12"/>
        <v>333333.33333333331</v>
      </c>
      <c r="H31" s="8">
        <f t="shared" si="12"/>
        <v>333333.33333333331</v>
      </c>
      <c r="I31" s="8">
        <f t="shared" si="12"/>
        <v>333333.33333333331</v>
      </c>
      <c r="J31" s="8">
        <f t="shared" si="12"/>
        <v>333333.33333333331</v>
      </c>
      <c r="K31" s="8">
        <f t="shared" si="12"/>
        <v>333333.33333333331</v>
      </c>
      <c r="L31" s="8">
        <f t="shared" si="12"/>
        <v>333333.33333333331</v>
      </c>
      <c r="M31" s="8">
        <f t="shared" si="12"/>
        <v>333333.33333333331</v>
      </c>
      <c r="N31" s="8">
        <f t="shared" si="12"/>
        <v>333333.33333333331</v>
      </c>
      <c r="O31" s="8">
        <f>$P$31/12</f>
        <v>333333.33333333331</v>
      </c>
      <c r="P31" s="9">
        <f>D4</f>
        <v>4000000</v>
      </c>
      <c r="Q31" s="9"/>
    </row>
    <row r="32" spans="1:19" x14ac:dyDescent="0.25">
      <c r="A32" t="s">
        <v>17</v>
      </c>
      <c r="B32" s="10" t="s">
        <v>33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9">
        <f t="shared" ref="P32:P33" si="13">SUM(D32:O32)</f>
        <v>0</v>
      </c>
      <c r="Q32" s="9"/>
    </row>
    <row r="33" spans="1:18" x14ac:dyDescent="0.25">
      <c r="A33" t="s">
        <v>18</v>
      </c>
      <c r="D33" s="11">
        <f>SUM(D31:D32)</f>
        <v>333333.33333333331</v>
      </c>
      <c r="E33" s="11">
        <f t="shared" ref="E33:O33" si="14">SUM(E31:E32)</f>
        <v>333333.33333333331</v>
      </c>
      <c r="F33" s="11">
        <f t="shared" si="14"/>
        <v>333333.33333333331</v>
      </c>
      <c r="G33" s="11">
        <f t="shared" si="14"/>
        <v>333333.33333333331</v>
      </c>
      <c r="H33" s="11">
        <f t="shared" si="14"/>
        <v>333333.33333333331</v>
      </c>
      <c r="I33" s="11">
        <f t="shared" si="14"/>
        <v>333333.33333333331</v>
      </c>
      <c r="J33" s="11">
        <f t="shared" si="14"/>
        <v>333333.33333333331</v>
      </c>
      <c r="K33" s="11">
        <f t="shared" si="14"/>
        <v>333333.33333333331</v>
      </c>
      <c r="L33" s="11">
        <f t="shared" si="14"/>
        <v>333333.33333333331</v>
      </c>
      <c r="M33" s="11">
        <f t="shared" si="14"/>
        <v>333333.33333333331</v>
      </c>
      <c r="N33" s="11">
        <f t="shared" si="14"/>
        <v>333333.33333333331</v>
      </c>
      <c r="O33" s="11">
        <f t="shared" si="14"/>
        <v>333333.33333333331</v>
      </c>
      <c r="P33" s="12">
        <f t="shared" si="13"/>
        <v>4000000.0000000005</v>
      </c>
      <c r="Q33" s="9"/>
    </row>
    <row r="34" spans="1:18" x14ac:dyDescent="0.2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8" x14ac:dyDescent="0.25">
      <c r="B35" s="7" t="s">
        <v>43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8" x14ac:dyDescent="0.25">
      <c r="A36" t="s">
        <v>19</v>
      </c>
      <c r="B36" s="23">
        <f>B13</f>
        <v>0.4</v>
      </c>
      <c r="C36" t="s">
        <v>20</v>
      </c>
      <c r="D36" s="8">
        <f>+D$8*$B36</f>
        <v>133333.33333333334</v>
      </c>
      <c r="E36" s="8">
        <f t="shared" ref="E36:O36" si="15">+E$8*$B36</f>
        <v>133333.33333333334</v>
      </c>
      <c r="F36" s="8">
        <f t="shared" si="15"/>
        <v>133333.33333333334</v>
      </c>
      <c r="G36" s="8">
        <f t="shared" si="15"/>
        <v>133333.33333333334</v>
      </c>
      <c r="H36" s="8">
        <f t="shared" si="15"/>
        <v>133333.33333333334</v>
      </c>
      <c r="I36" s="8">
        <f t="shared" si="15"/>
        <v>133333.33333333334</v>
      </c>
      <c r="J36" s="8">
        <f t="shared" si="15"/>
        <v>133333.33333333334</v>
      </c>
      <c r="K36" s="8">
        <f t="shared" si="15"/>
        <v>133333.33333333334</v>
      </c>
      <c r="L36" s="8">
        <f t="shared" si="15"/>
        <v>133333.33333333334</v>
      </c>
      <c r="M36" s="8">
        <f t="shared" si="15"/>
        <v>133333.33333333334</v>
      </c>
      <c r="N36" s="8">
        <f t="shared" si="15"/>
        <v>133333.33333333334</v>
      </c>
      <c r="O36" s="8">
        <f t="shared" si="15"/>
        <v>133333.33333333334</v>
      </c>
      <c r="P36" s="8">
        <f t="shared" ref="P36:P41" si="16">SUM(D36:O36)</f>
        <v>1599999.9999999998</v>
      </c>
      <c r="Q36" s="8"/>
    </row>
    <row r="37" spans="1:18" x14ac:dyDescent="0.25">
      <c r="A37" t="s">
        <v>21</v>
      </c>
      <c r="B37" s="23">
        <f t="shared" ref="B37:B40" si="17">B14</f>
        <v>0.4</v>
      </c>
      <c r="C37" t="s">
        <v>20</v>
      </c>
      <c r="D37" s="8">
        <f t="shared" ref="D37:O39" si="18">+D$8*$B37</f>
        <v>133333.33333333334</v>
      </c>
      <c r="E37" s="8">
        <f t="shared" si="18"/>
        <v>133333.33333333334</v>
      </c>
      <c r="F37" s="8">
        <f t="shared" si="18"/>
        <v>133333.33333333334</v>
      </c>
      <c r="G37" s="8">
        <f t="shared" si="18"/>
        <v>133333.33333333334</v>
      </c>
      <c r="H37" s="8">
        <f t="shared" si="18"/>
        <v>133333.33333333334</v>
      </c>
      <c r="I37" s="8">
        <f t="shared" si="18"/>
        <v>133333.33333333334</v>
      </c>
      <c r="J37" s="8">
        <f t="shared" si="18"/>
        <v>133333.33333333334</v>
      </c>
      <c r="K37" s="8">
        <f t="shared" si="18"/>
        <v>133333.33333333334</v>
      </c>
      <c r="L37" s="8">
        <f t="shared" si="18"/>
        <v>133333.33333333334</v>
      </c>
      <c r="M37" s="8">
        <f t="shared" si="18"/>
        <v>133333.33333333334</v>
      </c>
      <c r="N37" s="8">
        <f t="shared" si="18"/>
        <v>133333.33333333334</v>
      </c>
      <c r="O37" s="8">
        <f t="shared" si="18"/>
        <v>133333.33333333334</v>
      </c>
      <c r="P37" s="8">
        <f t="shared" si="16"/>
        <v>1599999.9999999998</v>
      </c>
      <c r="Q37" s="8"/>
    </row>
    <row r="38" spans="1:18" x14ac:dyDescent="0.25">
      <c r="A38" t="s">
        <v>22</v>
      </c>
      <c r="B38" s="23">
        <f t="shared" si="17"/>
        <v>7.4999999999999997E-2</v>
      </c>
      <c r="C38" t="s">
        <v>20</v>
      </c>
      <c r="D38" s="8">
        <f t="shared" si="18"/>
        <v>24999.999999999996</v>
      </c>
      <c r="E38" s="8">
        <f t="shared" si="18"/>
        <v>24999.999999999996</v>
      </c>
      <c r="F38" s="8">
        <f t="shared" si="18"/>
        <v>24999.999999999996</v>
      </c>
      <c r="G38" s="8">
        <f t="shared" si="18"/>
        <v>24999.999999999996</v>
      </c>
      <c r="H38" s="8">
        <f t="shared" si="18"/>
        <v>24999.999999999996</v>
      </c>
      <c r="I38" s="8">
        <f t="shared" si="18"/>
        <v>24999.999999999996</v>
      </c>
      <c r="J38" s="8">
        <f t="shared" si="18"/>
        <v>24999.999999999996</v>
      </c>
      <c r="K38" s="8">
        <f t="shared" si="18"/>
        <v>24999.999999999996</v>
      </c>
      <c r="L38" s="8">
        <f t="shared" si="18"/>
        <v>24999.999999999996</v>
      </c>
      <c r="M38" s="8">
        <f t="shared" si="18"/>
        <v>24999.999999999996</v>
      </c>
      <c r="N38" s="8">
        <f t="shared" si="18"/>
        <v>24999.999999999996</v>
      </c>
      <c r="O38" s="8">
        <f t="shared" si="18"/>
        <v>24999.999999999996</v>
      </c>
      <c r="P38" s="8">
        <f t="shared" si="16"/>
        <v>299999.99999999994</v>
      </c>
      <c r="Q38" s="8"/>
    </row>
    <row r="39" spans="1:18" x14ac:dyDescent="0.25">
      <c r="A39" t="s">
        <v>23</v>
      </c>
      <c r="B39" s="23">
        <f t="shared" si="17"/>
        <v>7.4999999999999997E-2</v>
      </c>
      <c r="C39" t="s">
        <v>20</v>
      </c>
      <c r="D39" s="8">
        <f t="shared" si="18"/>
        <v>24999.999999999996</v>
      </c>
      <c r="E39" s="8">
        <f t="shared" si="18"/>
        <v>24999.999999999996</v>
      </c>
      <c r="F39" s="8">
        <f t="shared" si="18"/>
        <v>24999.999999999996</v>
      </c>
      <c r="G39" s="8">
        <f t="shared" si="18"/>
        <v>24999.999999999996</v>
      </c>
      <c r="H39" s="8">
        <f t="shared" si="18"/>
        <v>24999.999999999996</v>
      </c>
      <c r="I39" s="8">
        <f t="shared" si="18"/>
        <v>24999.999999999996</v>
      </c>
      <c r="J39" s="8">
        <f t="shared" si="18"/>
        <v>24999.999999999996</v>
      </c>
      <c r="K39" s="8">
        <f t="shared" si="18"/>
        <v>24999.999999999996</v>
      </c>
      <c r="L39" s="8">
        <f t="shared" si="18"/>
        <v>24999.999999999996</v>
      </c>
      <c r="M39" s="8">
        <f t="shared" si="18"/>
        <v>24999.999999999996</v>
      </c>
      <c r="N39" s="8">
        <f t="shared" si="18"/>
        <v>24999.999999999996</v>
      </c>
      <c r="O39" s="8">
        <f t="shared" si="18"/>
        <v>24999.999999999996</v>
      </c>
      <c r="P39" s="8">
        <f t="shared" si="16"/>
        <v>299999.99999999994</v>
      </c>
      <c r="Q39" s="8"/>
    </row>
    <row r="40" spans="1:18" x14ac:dyDescent="0.25">
      <c r="A40" t="s">
        <v>24</v>
      </c>
      <c r="B40" s="23">
        <f t="shared" si="17"/>
        <v>0.2</v>
      </c>
      <c r="D40" s="8">
        <f>+(+D38+D36)*$B40</f>
        <v>31666.666666666672</v>
      </c>
      <c r="E40" s="8">
        <f t="shared" ref="E40:O40" si="19">+(+E38+E36)*$B40</f>
        <v>31666.666666666672</v>
      </c>
      <c r="F40" s="8">
        <f t="shared" si="19"/>
        <v>31666.666666666672</v>
      </c>
      <c r="G40" s="8">
        <f t="shared" si="19"/>
        <v>31666.666666666672</v>
      </c>
      <c r="H40" s="8">
        <f t="shared" si="19"/>
        <v>31666.666666666672</v>
      </c>
      <c r="I40" s="8">
        <f t="shared" si="19"/>
        <v>31666.666666666672</v>
      </c>
      <c r="J40" s="8">
        <f t="shared" si="19"/>
        <v>31666.666666666672</v>
      </c>
      <c r="K40" s="8">
        <f t="shared" si="19"/>
        <v>31666.666666666672</v>
      </c>
      <c r="L40" s="8">
        <f t="shared" si="19"/>
        <v>31666.666666666672</v>
      </c>
      <c r="M40" s="8">
        <f t="shared" si="19"/>
        <v>31666.666666666672</v>
      </c>
      <c r="N40" s="8">
        <f t="shared" si="19"/>
        <v>31666.666666666672</v>
      </c>
      <c r="O40" s="8">
        <f t="shared" si="19"/>
        <v>31666.666666666672</v>
      </c>
      <c r="P40" s="8">
        <f t="shared" si="16"/>
        <v>380000.00000000017</v>
      </c>
      <c r="Q40" s="8"/>
    </row>
    <row r="41" spans="1:18" x14ac:dyDescent="0.25">
      <c r="A41" t="s">
        <v>25</v>
      </c>
      <c r="D41" s="11">
        <f>SUM(D36:D40)</f>
        <v>348333.33333333337</v>
      </c>
      <c r="E41" s="11">
        <f t="shared" ref="E41:O41" si="20">SUM(E36:E40)</f>
        <v>348333.33333333337</v>
      </c>
      <c r="F41" s="11">
        <f t="shared" si="20"/>
        <v>348333.33333333337</v>
      </c>
      <c r="G41" s="11">
        <f t="shared" si="20"/>
        <v>348333.33333333337</v>
      </c>
      <c r="H41" s="11">
        <f t="shared" si="20"/>
        <v>348333.33333333337</v>
      </c>
      <c r="I41" s="11">
        <f t="shared" si="20"/>
        <v>348333.33333333337</v>
      </c>
      <c r="J41" s="11">
        <f t="shared" si="20"/>
        <v>348333.33333333337</v>
      </c>
      <c r="K41" s="11">
        <f t="shared" si="20"/>
        <v>348333.33333333337</v>
      </c>
      <c r="L41" s="11">
        <f t="shared" si="20"/>
        <v>348333.33333333337</v>
      </c>
      <c r="M41" s="11">
        <f t="shared" si="20"/>
        <v>348333.33333333337</v>
      </c>
      <c r="N41" s="11">
        <f t="shared" si="20"/>
        <v>348333.33333333337</v>
      </c>
      <c r="O41" s="11">
        <f t="shared" si="20"/>
        <v>348333.33333333337</v>
      </c>
      <c r="P41" s="11">
        <f t="shared" si="16"/>
        <v>4180000.0000000014</v>
      </c>
      <c r="Q41" s="8"/>
    </row>
    <row r="42" spans="1:18" x14ac:dyDescent="0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8" x14ac:dyDescent="0.25">
      <c r="A43" t="s">
        <v>34</v>
      </c>
      <c r="D43" s="11"/>
      <c r="E43" s="11"/>
      <c r="F43" s="11"/>
      <c r="G43" s="12">
        <f>+D32+E32+F32-D40-E40-F40</f>
        <v>-95000.000000000015</v>
      </c>
      <c r="H43" s="11"/>
      <c r="I43" s="11"/>
      <c r="J43" s="12">
        <f>+G32+H32+I32-G40-H40-I40</f>
        <v>-95000.000000000015</v>
      </c>
      <c r="K43" s="11"/>
      <c r="L43" s="11"/>
      <c r="M43" s="12">
        <f>+J32+K32+L32-J40-K40-L40</f>
        <v>-95000.000000000015</v>
      </c>
      <c r="N43" s="11"/>
      <c r="O43" s="11"/>
      <c r="P43" s="11">
        <f t="shared" ref="P43" si="21">SUM(D43:O43)</f>
        <v>-285000.00000000006</v>
      </c>
      <c r="Q43" s="8">
        <f>+M32+N32+O32-M40-N40-O40</f>
        <v>-95000.000000000015</v>
      </c>
      <c r="R43" t="s">
        <v>35</v>
      </c>
    </row>
    <row r="44" spans="1:18" x14ac:dyDescent="0.2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8" x14ac:dyDescent="0.25">
      <c r="A45" t="s">
        <v>28</v>
      </c>
      <c r="D45" s="9">
        <f>+D33-D41-D43</f>
        <v>-15000.000000000058</v>
      </c>
      <c r="E45" s="9">
        <f t="shared" ref="E45:O45" si="22">+E33-E41-E43</f>
        <v>-15000.000000000058</v>
      </c>
      <c r="F45" s="9">
        <f t="shared" si="22"/>
        <v>-15000.000000000058</v>
      </c>
      <c r="G45" s="9">
        <f t="shared" si="22"/>
        <v>79999.999999999956</v>
      </c>
      <c r="H45" s="9">
        <f t="shared" si="22"/>
        <v>-15000.000000000058</v>
      </c>
      <c r="I45" s="9">
        <f t="shared" si="22"/>
        <v>-15000.000000000058</v>
      </c>
      <c r="J45" s="9">
        <f t="shared" si="22"/>
        <v>79999.999999999956</v>
      </c>
      <c r="K45" s="9">
        <f t="shared" si="22"/>
        <v>-15000.000000000058</v>
      </c>
      <c r="L45" s="9">
        <f t="shared" si="22"/>
        <v>-15000.000000000058</v>
      </c>
      <c r="M45" s="9">
        <f t="shared" si="22"/>
        <v>79999.999999999956</v>
      </c>
      <c r="N45" s="9">
        <f t="shared" si="22"/>
        <v>-15000.000000000058</v>
      </c>
      <c r="O45" s="9">
        <f t="shared" si="22"/>
        <v>-15000.000000000058</v>
      </c>
      <c r="P45" s="8">
        <f t="shared" ref="P45" si="23">SUM(D45:O45)</f>
        <v>104999.99999999936</v>
      </c>
      <c r="Q45" s="9"/>
    </row>
    <row r="46" spans="1:18" x14ac:dyDescent="0.25">
      <c r="A46" t="s">
        <v>29</v>
      </c>
      <c r="D46" s="9">
        <v>0</v>
      </c>
      <c r="E46" s="9">
        <f>+D47</f>
        <v>-15000.000000000058</v>
      </c>
      <c r="F46" s="9">
        <f t="shared" ref="F46:O46" si="24">+E47</f>
        <v>-30000.000000000116</v>
      </c>
      <c r="G46" s="9">
        <f t="shared" si="24"/>
        <v>-45000.000000000175</v>
      </c>
      <c r="H46" s="9">
        <f t="shared" si="24"/>
        <v>34999.999999999782</v>
      </c>
      <c r="I46" s="9">
        <f t="shared" si="24"/>
        <v>19999.999999999724</v>
      </c>
      <c r="J46" s="9">
        <f t="shared" si="24"/>
        <v>4999.9999999996653</v>
      </c>
      <c r="K46" s="9">
        <f t="shared" si="24"/>
        <v>84999.999999999622</v>
      </c>
      <c r="L46" s="9">
        <f t="shared" si="24"/>
        <v>69999.999999999563</v>
      </c>
      <c r="M46" s="9">
        <f t="shared" si="24"/>
        <v>54999.999999999505</v>
      </c>
      <c r="N46" s="9">
        <f t="shared" si="24"/>
        <v>134999.99999999948</v>
      </c>
      <c r="O46" s="9">
        <f t="shared" si="24"/>
        <v>119999.99999999942</v>
      </c>
      <c r="P46" s="9">
        <v>0</v>
      </c>
      <c r="Q46" s="9"/>
    </row>
    <row r="47" spans="1:18" x14ac:dyDescent="0.25">
      <c r="A47" t="s">
        <v>30</v>
      </c>
      <c r="D47" s="12">
        <f>+D46+D45</f>
        <v>-15000.000000000058</v>
      </c>
      <c r="E47" s="12">
        <f>+E45+E46</f>
        <v>-30000.000000000116</v>
      </c>
      <c r="F47" s="12">
        <f t="shared" ref="F47:P47" si="25">+F45+F46</f>
        <v>-45000.000000000175</v>
      </c>
      <c r="G47" s="12">
        <f t="shared" si="25"/>
        <v>34999.999999999782</v>
      </c>
      <c r="H47" s="12">
        <f t="shared" si="25"/>
        <v>19999.999999999724</v>
      </c>
      <c r="I47" s="12">
        <f t="shared" si="25"/>
        <v>4999.9999999996653</v>
      </c>
      <c r="J47" s="12">
        <f t="shared" si="25"/>
        <v>84999.999999999622</v>
      </c>
      <c r="K47" s="12">
        <f t="shared" si="25"/>
        <v>69999.999999999563</v>
      </c>
      <c r="L47" s="12">
        <f t="shared" si="25"/>
        <v>54999.999999999505</v>
      </c>
      <c r="M47" s="12">
        <f t="shared" si="25"/>
        <v>134999.99999999948</v>
      </c>
      <c r="N47" s="12">
        <f t="shared" si="25"/>
        <v>119999.99999999942</v>
      </c>
      <c r="O47" s="12">
        <f t="shared" si="25"/>
        <v>104999.99999999936</v>
      </c>
      <c r="P47" s="14">
        <f t="shared" si="25"/>
        <v>104999.99999999936</v>
      </c>
      <c r="Q47" s="9">
        <f>+P47-Q43</f>
        <v>199999.99999999936</v>
      </c>
    </row>
    <row r="48" spans="1:18" x14ac:dyDescent="0.25">
      <c r="O48" s="20" t="s">
        <v>41</v>
      </c>
      <c r="P48" s="20"/>
      <c r="Q48" s="15">
        <f>+Q47/P31</f>
        <v>4.9999999999999843E-2</v>
      </c>
      <c r="R48" t="s">
        <v>31</v>
      </c>
    </row>
    <row r="49" spans="1:18" s="25" customFormat="1" ht="21" x14ac:dyDescent="0.35">
      <c r="A49" s="25" t="s">
        <v>36</v>
      </c>
      <c r="D49" s="26">
        <f>D47-D24</f>
        <v>-40000.000000000058</v>
      </c>
      <c r="E49" s="26">
        <f t="shared" ref="E49:P49" si="26">E47-E24</f>
        <v>-80000.000000000116</v>
      </c>
      <c r="F49" s="27">
        <f t="shared" si="26"/>
        <v>-120000.00000000017</v>
      </c>
      <c r="G49" s="26">
        <f t="shared" si="26"/>
        <v>-40000.000000000247</v>
      </c>
      <c r="H49" s="26">
        <f t="shared" si="26"/>
        <v>-80000.000000000306</v>
      </c>
      <c r="I49" s="26">
        <f t="shared" si="26"/>
        <v>-120000.00000000036</v>
      </c>
      <c r="J49" s="26">
        <f t="shared" si="26"/>
        <v>-40000.000000000437</v>
      </c>
      <c r="K49" s="26">
        <f t="shared" si="26"/>
        <v>-80000.000000000495</v>
      </c>
      <c r="L49" s="26">
        <f t="shared" si="26"/>
        <v>-120000.00000000055</v>
      </c>
      <c r="M49" s="26">
        <f t="shared" si="26"/>
        <v>-40000.000000000611</v>
      </c>
      <c r="N49" s="26">
        <f t="shared" si="26"/>
        <v>-80000.000000000669</v>
      </c>
      <c r="O49" s="26">
        <f t="shared" si="26"/>
        <v>-120000.00000000073</v>
      </c>
      <c r="P49" s="26">
        <f t="shared" si="26"/>
        <v>-120000.00000000073</v>
      </c>
    </row>
    <row r="51" spans="1:18" ht="23.25" x14ac:dyDescent="0.35">
      <c r="A51" s="28" t="s">
        <v>37</v>
      </c>
    </row>
    <row r="52" spans="1:18" x14ac:dyDescent="0.25">
      <c r="B52" s="7"/>
      <c r="C52" s="7"/>
      <c r="D52" s="7" t="s">
        <v>2</v>
      </c>
      <c r="E52" s="7" t="s">
        <v>3</v>
      </c>
      <c r="F52" s="7" t="s">
        <v>4</v>
      </c>
      <c r="G52" s="7" t="s">
        <v>5</v>
      </c>
      <c r="H52" s="7" t="s">
        <v>6</v>
      </c>
      <c r="I52" s="7" t="s">
        <v>7</v>
      </c>
      <c r="J52" s="7" t="s">
        <v>8</v>
      </c>
      <c r="K52" s="7" t="s">
        <v>9</v>
      </c>
      <c r="L52" s="7" t="s">
        <v>10</v>
      </c>
      <c r="M52" s="7" t="s">
        <v>11</v>
      </c>
      <c r="N52" s="7" t="s">
        <v>12</v>
      </c>
      <c r="O52" s="7" t="s">
        <v>13</v>
      </c>
      <c r="P52" s="7" t="s">
        <v>14</v>
      </c>
      <c r="Q52" s="7"/>
      <c r="R52" s="7"/>
    </row>
    <row r="54" spans="1:18" x14ac:dyDescent="0.25">
      <c r="A54" t="s">
        <v>15</v>
      </c>
      <c r="B54" t="s">
        <v>16</v>
      </c>
      <c r="D54" s="8">
        <f t="shared" ref="D54:N54" si="27">$P$54/12</f>
        <v>333333.33333333331</v>
      </c>
      <c r="E54" s="8">
        <f t="shared" si="27"/>
        <v>333333.33333333331</v>
      </c>
      <c r="F54" s="8">
        <f t="shared" si="27"/>
        <v>333333.33333333331</v>
      </c>
      <c r="G54" s="8">
        <f t="shared" si="27"/>
        <v>333333.33333333331</v>
      </c>
      <c r="H54" s="8">
        <f t="shared" si="27"/>
        <v>333333.33333333331</v>
      </c>
      <c r="I54" s="8">
        <f t="shared" si="27"/>
        <v>333333.33333333331</v>
      </c>
      <c r="J54" s="8">
        <f t="shared" si="27"/>
        <v>333333.33333333331</v>
      </c>
      <c r="K54" s="8">
        <f t="shared" si="27"/>
        <v>333333.33333333331</v>
      </c>
      <c r="L54" s="8">
        <f t="shared" si="27"/>
        <v>333333.33333333331</v>
      </c>
      <c r="M54" s="8">
        <f t="shared" si="27"/>
        <v>333333.33333333331</v>
      </c>
      <c r="N54" s="8">
        <f t="shared" si="27"/>
        <v>333333.33333333331</v>
      </c>
      <c r="O54" s="8">
        <f>$P$54/12</f>
        <v>333333.33333333331</v>
      </c>
      <c r="P54" s="9">
        <f>D4</f>
        <v>4000000</v>
      </c>
    </row>
    <row r="55" spans="1:18" x14ac:dyDescent="0.25">
      <c r="A55" t="s">
        <v>17</v>
      </c>
      <c r="B55" s="10" t="s">
        <v>33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9">
        <f t="shared" ref="P55:P56" si="28">SUM(D55:O55)</f>
        <v>0</v>
      </c>
    </row>
    <row r="56" spans="1:18" x14ac:dyDescent="0.25">
      <c r="A56" t="s">
        <v>18</v>
      </c>
      <c r="D56" s="11">
        <f>SUM(D54:D55)</f>
        <v>333333.33333333331</v>
      </c>
      <c r="E56" s="11">
        <f t="shared" ref="E56:O56" si="29">SUM(E54:E55)</f>
        <v>333333.33333333331</v>
      </c>
      <c r="F56" s="11">
        <f t="shared" si="29"/>
        <v>333333.33333333331</v>
      </c>
      <c r="G56" s="11">
        <f t="shared" si="29"/>
        <v>333333.33333333331</v>
      </c>
      <c r="H56" s="11">
        <f t="shared" si="29"/>
        <v>333333.33333333331</v>
      </c>
      <c r="I56" s="11">
        <f t="shared" si="29"/>
        <v>333333.33333333331</v>
      </c>
      <c r="J56" s="11">
        <f t="shared" si="29"/>
        <v>333333.33333333331</v>
      </c>
      <c r="K56" s="11">
        <f t="shared" si="29"/>
        <v>333333.33333333331</v>
      </c>
      <c r="L56" s="11">
        <f t="shared" si="29"/>
        <v>333333.33333333331</v>
      </c>
      <c r="M56" s="11">
        <f t="shared" si="29"/>
        <v>333333.33333333331</v>
      </c>
      <c r="N56" s="11">
        <f t="shared" si="29"/>
        <v>333333.33333333331</v>
      </c>
      <c r="O56" s="11">
        <f t="shared" si="29"/>
        <v>333333.33333333331</v>
      </c>
      <c r="P56" s="12">
        <f t="shared" si="28"/>
        <v>4000000.0000000005</v>
      </c>
    </row>
    <row r="57" spans="1:18" x14ac:dyDescent="0.25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8" x14ac:dyDescent="0.25">
      <c r="B58" s="7" t="s">
        <v>43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8" x14ac:dyDescent="0.25">
      <c r="A59" t="s">
        <v>38</v>
      </c>
      <c r="B59" s="23">
        <f>B36</f>
        <v>0.4</v>
      </c>
      <c r="C59" t="s">
        <v>20</v>
      </c>
      <c r="D59" s="8">
        <f>+D$8*$B59</f>
        <v>133333.33333333334</v>
      </c>
      <c r="E59" s="8">
        <f t="shared" ref="E59:O59" si="30">+E$8*$B59</f>
        <v>133333.33333333334</v>
      </c>
      <c r="F59" s="8">
        <f t="shared" si="30"/>
        <v>133333.33333333334</v>
      </c>
      <c r="G59" s="8">
        <f t="shared" si="30"/>
        <v>133333.33333333334</v>
      </c>
      <c r="H59" s="8">
        <f t="shared" si="30"/>
        <v>133333.33333333334</v>
      </c>
      <c r="I59" s="8">
        <f t="shared" si="30"/>
        <v>133333.33333333334</v>
      </c>
      <c r="J59" s="8">
        <f t="shared" si="30"/>
        <v>133333.33333333334</v>
      </c>
      <c r="K59" s="8">
        <f t="shared" si="30"/>
        <v>133333.33333333334</v>
      </c>
      <c r="L59" s="8">
        <f t="shared" si="30"/>
        <v>133333.33333333334</v>
      </c>
      <c r="M59" s="8">
        <f t="shared" si="30"/>
        <v>133333.33333333334</v>
      </c>
      <c r="N59" s="8">
        <f t="shared" si="30"/>
        <v>133333.33333333334</v>
      </c>
      <c r="O59" s="8">
        <f t="shared" si="30"/>
        <v>133333.33333333334</v>
      </c>
      <c r="P59" s="8">
        <f t="shared" ref="P59:P64" si="31">SUM(D59:O59)</f>
        <v>1599999.9999999998</v>
      </c>
      <c r="Q59" s="18"/>
    </row>
    <row r="60" spans="1:18" x14ac:dyDescent="0.25">
      <c r="A60" t="s">
        <v>21</v>
      </c>
      <c r="B60" s="23">
        <f t="shared" ref="B60:B63" si="32">B37</f>
        <v>0.4</v>
      </c>
      <c r="C60" t="s">
        <v>20</v>
      </c>
      <c r="D60" s="8">
        <f t="shared" ref="D60:O62" si="33">+D$8*$B60</f>
        <v>133333.33333333334</v>
      </c>
      <c r="E60" s="8">
        <f t="shared" si="33"/>
        <v>133333.33333333334</v>
      </c>
      <c r="F60" s="8">
        <f t="shared" si="33"/>
        <v>133333.33333333334</v>
      </c>
      <c r="G60" s="8">
        <f t="shared" si="33"/>
        <v>133333.33333333334</v>
      </c>
      <c r="H60" s="8">
        <f t="shared" si="33"/>
        <v>133333.33333333334</v>
      </c>
      <c r="I60" s="8">
        <f t="shared" si="33"/>
        <v>133333.33333333334</v>
      </c>
      <c r="J60" s="8">
        <f t="shared" si="33"/>
        <v>133333.33333333334</v>
      </c>
      <c r="K60" s="8">
        <f t="shared" si="33"/>
        <v>133333.33333333334</v>
      </c>
      <c r="L60" s="8">
        <f t="shared" si="33"/>
        <v>133333.33333333334</v>
      </c>
      <c r="M60" s="8">
        <f t="shared" si="33"/>
        <v>133333.33333333334</v>
      </c>
      <c r="N60" s="8">
        <f t="shared" si="33"/>
        <v>133333.33333333334</v>
      </c>
      <c r="O60" s="8">
        <f t="shared" si="33"/>
        <v>133333.33333333334</v>
      </c>
      <c r="P60" s="8">
        <f t="shared" si="31"/>
        <v>1599999.9999999998</v>
      </c>
      <c r="Q60" s="18"/>
    </row>
    <row r="61" spans="1:18" x14ac:dyDescent="0.25">
      <c r="A61" t="s">
        <v>22</v>
      </c>
      <c r="B61" s="23">
        <f t="shared" si="32"/>
        <v>7.4999999999999997E-2</v>
      </c>
      <c r="C61" t="s">
        <v>20</v>
      </c>
      <c r="D61" s="8">
        <f t="shared" si="33"/>
        <v>24999.999999999996</v>
      </c>
      <c r="E61" s="8">
        <f t="shared" si="33"/>
        <v>24999.999999999996</v>
      </c>
      <c r="F61" s="8">
        <f t="shared" si="33"/>
        <v>24999.999999999996</v>
      </c>
      <c r="G61" s="8">
        <f t="shared" si="33"/>
        <v>24999.999999999996</v>
      </c>
      <c r="H61" s="8">
        <f t="shared" si="33"/>
        <v>24999.999999999996</v>
      </c>
      <c r="I61" s="8">
        <f t="shared" si="33"/>
        <v>24999.999999999996</v>
      </c>
      <c r="J61" s="8">
        <f t="shared" si="33"/>
        <v>24999.999999999996</v>
      </c>
      <c r="K61" s="8">
        <f t="shared" si="33"/>
        <v>24999.999999999996</v>
      </c>
      <c r="L61" s="8">
        <f t="shared" si="33"/>
        <v>24999.999999999996</v>
      </c>
      <c r="M61" s="8">
        <f t="shared" si="33"/>
        <v>24999.999999999996</v>
      </c>
      <c r="N61" s="8">
        <f t="shared" si="33"/>
        <v>24999.999999999996</v>
      </c>
      <c r="O61" s="8">
        <f t="shared" si="33"/>
        <v>24999.999999999996</v>
      </c>
      <c r="P61" s="8">
        <f t="shared" si="31"/>
        <v>299999.99999999994</v>
      </c>
      <c r="Q61" s="8"/>
    </row>
    <row r="62" spans="1:18" x14ac:dyDescent="0.25">
      <c r="A62" t="s">
        <v>23</v>
      </c>
      <c r="B62" s="23">
        <f t="shared" si="32"/>
        <v>7.4999999999999997E-2</v>
      </c>
      <c r="C62" t="s">
        <v>20</v>
      </c>
      <c r="D62" s="8">
        <f t="shared" si="33"/>
        <v>24999.999999999996</v>
      </c>
      <c r="E62" s="8">
        <f t="shared" si="33"/>
        <v>24999.999999999996</v>
      </c>
      <c r="F62" s="8">
        <f t="shared" si="33"/>
        <v>24999.999999999996</v>
      </c>
      <c r="G62" s="8">
        <f t="shared" si="33"/>
        <v>24999.999999999996</v>
      </c>
      <c r="H62" s="8">
        <f t="shared" si="33"/>
        <v>24999.999999999996</v>
      </c>
      <c r="I62" s="8">
        <f t="shared" si="33"/>
        <v>24999.999999999996</v>
      </c>
      <c r="J62" s="8">
        <f t="shared" si="33"/>
        <v>24999.999999999996</v>
      </c>
      <c r="K62" s="8">
        <f t="shared" si="33"/>
        <v>24999.999999999996</v>
      </c>
      <c r="L62" s="8">
        <f t="shared" si="33"/>
        <v>24999.999999999996</v>
      </c>
      <c r="M62" s="8">
        <f t="shared" si="33"/>
        <v>24999.999999999996</v>
      </c>
      <c r="N62" s="8">
        <f t="shared" si="33"/>
        <v>24999.999999999996</v>
      </c>
      <c r="O62" s="8">
        <f t="shared" si="33"/>
        <v>24999.999999999996</v>
      </c>
      <c r="P62" s="8">
        <f t="shared" si="31"/>
        <v>299999.99999999994</v>
      </c>
      <c r="Q62" s="8"/>
    </row>
    <row r="63" spans="1:18" x14ac:dyDescent="0.25">
      <c r="A63" t="s">
        <v>24</v>
      </c>
      <c r="B63" s="23">
        <f t="shared" si="32"/>
        <v>0.2</v>
      </c>
      <c r="D63" s="8">
        <f>+(+D61+D59)*0.2</f>
        <v>31666.666666666672</v>
      </c>
      <c r="E63" s="8">
        <f t="shared" ref="E63:O63" si="34">+(+E61+E59)*0.2</f>
        <v>31666.666666666672</v>
      </c>
      <c r="F63" s="8">
        <f t="shared" si="34"/>
        <v>31666.666666666672</v>
      </c>
      <c r="G63" s="8">
        <f t="shared" si="34"/>
        <v>31666.666666666672</v>
      </c>
      <c r="H63" s="8">
        <f t="shared" si="34"/>
        <v>31666.666666666672</v>
      </c>
      <c r="I63" s="8">
        <f t="shared" si="34"/>
        <v>31666.666666666672</v>
      </c>
      <c r="J63" s="8">
        <f t="shared" si="34"/>
        <v>31666.666666666672</v>
      </c>
      <c r="K63" s="8">
        <f t="shared" si="34"/>
        <v>31666.666666666672</v>
      </c>
      <c r="L63" s="8">
        <f t="shared" si="34"/>
        <v>31666.666666666672</v>
      </c>
      <c r="M63" s="8">
        <f t="shared" si="34"/>
        <v>31666.666666666672</v>
      </c>
      <c r="N63" s="8">
        <f t="shared" si="34"/>
        <v>31666.666666666672</v>
      </c>
      <c r="O63" s="8">
        <f t="shared" si="34"/>
        <v>31666.666666666672</v>
      </c>
      <c r="P63" s="8">
        <f t="shared" si="31"/>
        <v>380000.00000000017</v>
      </c>
      <c r="Q63" s="8"/>
    </row>
    <row r="64" spans="1:18" x14ac:dyDescent="0.25">
      <c r="A64" t="s">
        <v>25</v>
      </c>
      <c r="D64" s="11">
        <f>SUM(D59:D63)</f>
        <v>348333.33333333337</v>
      </c>
      <c r="E64" s="11">
        <f t="shared" ref="E64:O64" si="35">SUM(E59:E63)</f>
        <v>348333.33333333337</v>
      </c>
      <c r="F64" s="11">
        <f t="shared" si="35"/>
        <v>348333.33333333337</v>
      </c>
      <c r="G64" s="11">
        <f t="shared" si="35"/>
        <v>348333.33333333337</v>
      </c>
      <c r="H64" s="11">
        <f t="shared" si="35"/>
        <v>348333.33333333337</v>
      </c>
      <c r="I64" s="11">
        <f t="shared" si="35"/>
        <v>348333.33333333337</v>
      </c>
      <c r="J64" s="11">
        <f t="shared" si="35"/>
        <v>348333.33333333337</v>
      </c>
      <c r="K64" s="11">
        <f t="shared" si="35"/>
        <v>348333.33333333337</v>
      </c>
      <c r="L64" s="11">
        <f t="shared" si="35"/>
        <v>348333.33333333337</v>
      </c>
      <c r="M64" s="11">
        <f t="shared" si="35"/>
        <v>348333.33333333337</v>
      </c>
      <c r="N64" s="11">
        <f t="shared" si="35"/>
        <v>348333.33333333337</v>
      </c>
      <c r="O64" s="11">
        <f t="shared" si="35"/>
        <v>348333.33333333337</v>
      </c>
      <c r="P64" s="11">
        <f t="shared" si="31"/>
        <v>4180000.0000000014</v>
      </c>
      <c r="Q64" s="18"/>
    </row>
    <row r="65" spans="1:18" x14ac:dyDescent="0.25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8"/>
    </row>
    <row r="66" spans="1:18" x14ac:dyDescent="0.25">
      <c r="A66" t="s">
        <v>39</v>
      </c>
      <c r="D66" s="11"/>
      <c r="E66" s="11">
        <f>-D63</f>
        <v>-31666.666666666672</v>
      </c>
      <c r="F66" s="11">
        <f t="shared" ref="F66:O66" si="36">-E63</f>
        <v>-31666.666666666672</v>
      </c>
      <c r="G66" s="12">
        <f t="shared" si="36"/>
        <v>-31666.666666666672</v>
      </c>
      <c r="H66" s="11">
        <f t="shared" si="36"/>
        <v>-31666.666666666672</v>
      </c>
      <c r="I66" s="11">
        <f t="shared" si="36"/>
        <v>-31666.666666666672</v>
      </c>
      <c r="J66" s="12">
        <f t="shared" si="36"/>
        <v>-31666.666666666672</v>
      </c>
      <c r="K66" s="11">
        <f t="shared" si="36"/>
        <v>-31666.666666666672</v>
      </c>
      <c r="L66" s="11">
        <f t="shared" si="36"/>
        <v>-31666.666666666672</v>
      </c>
      <c r="M66" s="12">
        <f t="shared" si="36"/>
        <v>-31666.666666666672</v>
      </c>
      <c r="N66" s="11">
        <f t="shared" si="36"/>
        <v>-31666.666666666672</v>
      </c>
      <c r="O66" s="11">
        <f t="shared" si="36"/>
        <v>-31666.666666666672</v>
      </c>
      <c r="P66" s="11">
        <f t="shared" ref="P66" si="37">SUM(D66:O66)</f>
        <v>-348333.33333333349</v>
      </c>
      <c r="Q66" s="8">
        <f>-O63</f>
        <v>-31666.666666666672</v>
      </c>
      <c r="R66" t="s">
        <v>40</v>
      </c>
    </row>
    <row r="67" spans="1:18" x14ac:dyDescent="0.25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8" x14ac:dyDescent="0.25">
      <c r="A68" t="s">
        <v>28</v>
      </c>
      <c r="D68" s="9">
        <f>+D56-D64-D66</f>
        <v>-15000.000000000058</v>
      </c>
      <c r="E68" s="9">
        <f t="shared" ref="E68:O68" si="38">+E56-E64-E66</f>
        <v>16666.666666666613</v>
      </c>
      <c r="F68" s="9">
        <f t="shared" si="38"/>
        <v>16666.666666666613</v>
      </c>
      <c r="G68" s="9">
        <f t="shared" si="38"/>
        <v>16666.666666666613</v>
      </c>
      <c r="H68" s="9">
        <f t="shared" si="38"/>
        <v>16666.666666666613</v>
      </c>
      <c r="I68" s="9">
        <f t="shared" si="38"/>
        <v>16666.666666666613</v>
      </c>
      <c r="J68" s="9">
        <f t="shared" si="38"/>
        <v>16666.666666666613</v>
      </c>
      <c r="K68" s="9">
        <f t="shared" si="38"/>
        <v>16666.666666666613</v>
      </c>
      <c r="L68" s="9">
        <f t="shared" si="38"/>
        <v>16666.666666666613</v>
      </c>
      <c r="M68" s="9">
        <f t="shared" si="38"/>
        <v>16666.666666666613</v>
      </c>
      <c r="N68" s="9">
        <f t="shared" si="38"/>
        <v>16666.666666666613</v>
      </c>
      <c r="O68" s="9">
        <f t="shared" si="38"/>
        <v>16666.666666666613</v>
      </c>
      <c r="P68" s="8">
        <f t="shared" ref="P68" si="39">SUM(D68:O68)</f>
        <v>168333.33333333273</v>
      </c>
      <c r="Q68" s="19"/>
    </row>
    <row r="69" spans="1:18" x14ac:dyDescent="0.25">
      <c r="A69" t="s">
        <v>29</v>
      </c>
      <c r="D69" s="9">
        <v>0</v>
      </c>
      <c r="E69" s="9">
        <f>+D70</f>
        <v>-15000.000000000058</v>
      </c>
      <c r="F69" s="9">
        <f t="shared" ref="F69:O69" si="40">+E70</f>
        <v>1666.6666666665551</v>
      </c>
      <c r="G69" s="9">
        <f t="shared" si="40"/>
        <v>18333.333333333168</v>
      </c>
      <c r="H69" s="9">
        <f t="shared" si="40"/>
        <v>34999.999999999782</v>
      </c>
      <c r="I69" s="9">
        <f t="shared" si="40"/>
        <v>51666.666666666395</v>
      </c>
      <c r="J69" s="9">
        <f t="shared" si="40"/>
        <v>68333.333333333008</v>
      </c>
      <c r="K69" s="9">
        <f t="shared" si="40"/>
        <v>84999.999999999622</v>
      </c>
      <c r="L69" s="9">
        <f t="shared" si="40"/>
        <v>101666.66666666623</v>
      </c>
      <c r="M69" s="9">
        <f t="shared" si="40"/>
        <v>118333.33333333285</v>
      </c>
      <c r="N69" s="9">
        <f t="shared" si="40"/>
        <v>134999.99999999948</v>
      </c>
      <c r="O69" s="9">
        <f t="shared" si="40"/>
        <v>151666.6666666661</v>
      </c>
      <c r="P69" s="9">
        <v>0</v>
      </c>
    </row>
    <row r="70" spans="1:18" x14ac:dyDescent="0.25">
      <c r="A70" t="s">
        <v>30</v>
      </c>
      <c r="D70" s="12">
        <f>+D69+D68</f>
        <v>-15000.000000000058</v>
      </c>
      <c r="E70" s="12">
        <f>+E68+E69</f>
        <v>1666.6666666665551</v>
      </c>
      <c r="F70" s="12">
        <f t="shared" ref="F70:P70" si="41">+F68+F69</f>
        <v>18333.333333333168</v>
      </c>
      <c r="G70" s="12">
        <f t="shared" si="41"/>
        <v>34999.999999999782</v>
      </c>
      <c r="H70" s="12">
        <f t="shared" si="41"/>
        <v>51666.666666666395</v>
      </c>
      <c r="I70" s="12">
        <f t="shared" si="41"/>
        <v>68333.333333333008</v>
      </c>
      <c r="J70" s="12">
        <f t="shared" si="41"/>
        <v>84999.999999999622</v>
      </c>
      <c r="K70" s="12">
        <f t="shared" si="41"/>
        <v>101666.66666666623</v>
      </c>
      <c r="L70" s="12">
        <f t="shared" si="41"/>
        <v>118333.33333333285</v>
      </c>
      <c r="M70" s="12">
        <f t="shared" si="41"/>
        <v>134999.99999999948</v>
      </c>
      <c r="N70" s="12">
        <f t="shared" si="41"/>
        <v>151666.6666666661</v>
      </c>
      <c r="O70" s="12">
        <f t="shared" si="41"/>
        <v>168333.33333333273</v>
      </c>
      <c r="P70" s="14">
        <f t="shared" si="41"/>
        <v>168333.33333333273</v>
      </c>
      <c r="Q70" s="19">
        <f>+P70-Q66</f>
        <v>199999.99999999942</v>
      </c>
    </row>
    <row r="71" spans="1:18" x14ac:dyDescent="0.25">
      <c r="O71" s="20" t="s">
        <v>41</v>
      </c>
      <c r="P71" s="20"/>
      <c r="Q71" s="15">
        <f>+Q70/P54</f>
        <v>4.9999999999999857E-2</v>
      </c>
      <c r="R71" t="s">
        <v>31</v>
      </c>
    </row>
    <row r="72" spans="1:18" s="25" customFormat="1" ht="21" x14ac:dyDescent="0.35">
      <c r="A72" s="25" t="s">
        <v>36</v>
      </c>
      <c r="D72" s="26">
        <f>D70-D24</f>
        <v>-40000.000000000058</v>
      </c>
      <c r="E72" s="26">
        <f t="shared" ref="E72:O72" si="42">E70-E24</f>
        <v>-48333.333333333445</v>
      </c>
      <c r="F72" s="27">
        <f t="shared" si="42"/>
        <v>-56666.666666666832</v>
      </c>
      <c r="G72" s="26">
        <f t="shared" si="42"/>
        <v>-40000.000000000247</v>
      </c>
      <c r="H72" s="26">
        <f t="shared" si="42"/>
        <v>-48333.333333333634</v>
      </c>
      <c r="I72" s="26">
        <f t="shared" si="42"/>
        <v>-56666.666666667021</v>
      </c>
      <c r="J72" s="26">
        <f t="shared" si="42"/>
        <v>-40000.000000000437</v>
      </c>
      <c r="K72" s="26">
        <f t="shared" si="42"/>
        <v>-48333.333333333823</v>
      </c>
      <c r="L72" s="26">
        <f t="shared" si="42"/>
        <v>-56666.66666666721</v>
      </c>
      <c r="M72" s="26">
        <f t="shared" si="42"/>
        <v>-40000.000000000611</v>
      </c>
      <c r="N72" s="26">
        <f t="shared" si="42"/>
        <v>-48333.333333333983</v>
      </c>
      <c r="O72" s="26">
        <f t="shared" si="42"/>
        <v>-56666.666666667355</v>
      </c>
      <c r="P72" s="26"/>
    </row>
    <row r="75" spans="1:18" x14ac:dyDescent="0.25">
      <c r="A75" s="5" t="s">
        <v>42</v>
      </c>
    </row>
    <row r="76" spans="1:18" x14ac:dyDescent="0.25">
      <c r="A76" s="24" t="s">
        <v>46</v>
      </c>
    </row>
  </sheetData>
  <hyperlinks>
    <hyperlink ref="A76" r:id="rId1" display="Further support on managing Reverse Charge VAT is available here   " xr:uid="{4EE961E6-7668-4AE0-90AB-B32FFF9F6DD6}"/>
  </hyperlinks>
  <pageMargins left="0.7" right="0.7" top="0.75" bottom="0.75" header="0.3" footer="0.3"/>
  <pageSetup paperSize="9" orientation="portrait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707747E26CB4C9B0DBF399424A400" ma:contentTypeVersion="11" ma:contentTypeDescription="Create a new document." ma:contentTypeScope="" ma:versionID="187248bd2fbc94173c4cc2838b2550c2">
  <xsd:schema xmlns:xsd="http://www.w3.org/2001/XMLSchema" xmlns:xs="http://www.w3.org/2001/XMLSchema" xmlns:p="http://schemas.microsoft.com/office/2006/metadata/properties" xmlns:ns3="41741c07-3c8a-43e9-a43e-7b685e61d352" xmlns:ns4="0493a92e-b4b9-4b26-ae5a-ec2e12165549" targetNamespace="http://schemas.microsoft.com/office/2006/metadata/properties" ma:root="true" ma:fieldsID="7251b924f41df0f5512462e28d73cba0" ns3:_="" ns4:_="">
    <xsd:import namespace="41741c07-3c8a-43e9-a43e-7b685e61d352"/>
    <xsd:import namespace="0493a92e-b4b9-4b26-ae5a-ec2e121655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41c07-3c8a-43e9-a43e-7b685e61d3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3a92e-b4b9-4b26-ae5a-ec2e121655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39D9C3-D8B0-4BBC-BF8D-075CC59DA5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A23081-52BA-42F4-A716-80BE8EAB738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493a92e-b4b9-4b26-ae5a-ec2e12165549"/>
    <ds:schemaRef ds:uri="http://purl.org/dc/elements/1.1/"/>
    <ds:schemaRef ds:uri="http://schemas.microsoft.com/office/2006/metadata/properties"/>
    <ds:schemaRef ds:uri="http://schemas.microsoft.com/office/infopath/2007/PartnerControls"/>
    <ds:schemaRef ds:uri="41741c07-3c8a-43e9-a43e-7b685e61d35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EA0F38-A81B-4A93-9BEC-31239C4A3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741c07-3c8a-43e9-a43e-7b685e61d352"/>
    <ds:schemaRef ds:uri="0493a92e-b4b9-4b26-ae5a-ec2e121655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imcilwee</dc:creator>
  <cp:lastModifiedBy>Fiona Hodgson</cp:lastModifiedBy>
  <dcterms:created xsi:type="dcterms:W3CDTF">2019-08-21T08:26:48Z</dcterms:created>
  <dcterms:modified xsi:type="dcterms:W3CDTF">2021-02-15T13:31:18Z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0x0101006E2707747E26CB4C9B0DBF399424A400</vt:lpwstr>
  </property>
</Properties>
</file>